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_auryliene\Desktop\"/>
    </mc:Choice>
  </mc:AlternateContent>
  <bookViews>
    <workbookView xWindow="0" yWindow="0" windowWidth="28800" windowHeight="12135" activeTab="10"/>
  </bookViews>
  <sheets>
    <sheet name="1priedas" sheetId="1" r:id="rId1"/>
    <sheet name="2priedas" sheetId="2" r:id="rId2"/>
    <sheet name="3priedas" sheetId="3" r:id="rId3"/>
    <sheet name="4priedas" sheetId="4" r:id="rId4"/>
    <sheet name="5priedas" sheetId="5" r:id="rId5"/>
    <sheet name="6priedas" sheetId="6" r:id="rId6"/>
    <sheet name="7priedas" sheetId="7" r:id="rId7"/>
    <sheet name="8priedas" sheetId="8" r:id="rId8"/>
    <sheet name="9priedas" sheetId="9" r:id="rId9"/>
    <sheet name="10priedas" sheetId="10" r:id="rId10"/>
    <sheet name="11priedas" sheetId="11" r:id="rId11"/>
  </sheets>
  <externalReferences>
    <externalReference r:id="rId12"/>
  </externalReferences>
  <calcPr calcId="152511"/>
</workbook>
</file>

<file path=xl/calcChain.xml><?xml version="1.0" encoding="utf-8"?>
<calcChain xmlns="http://schemas.openxmlformats.org/spreadsheetml/2006/main">
  <c r="O94" i="10" l="1"/>
  <c r="O75" i="10" s="1"/>
  <c r="P94" i="10"/>
  <c r="P75" i="10" s="1"/>
  <c r="Q94" i="10"/>
  <c r="R94" i="10"/>
  <c r="R75" i="10" s="1"/>
  <c r="D75" i="10"/>
  <c r="E75" i="10"/>
  <c r="F75" i="10"/>
  <c r="G75" i="10"/>
  <c r="H75" i="10"/>
  <c r="I75" i="10"/>
  <c r="J75" i="10"/>
  <c r="K75" i="10"/>
  <c r="L75" i="10"/>
  <c r="M75" i="10"/>
  <c r="N75" i="10"/>
  <c r="Q75" i="10"/>
  <c r="C75" i="10"/>
  <c r="C94" i="10"/>
  <c r="D73" i="2"/>
  <c r="E73" i="2"/>
  <c r="F73" i="2"/>
  <c r="C73" i="2"/>
  <c r="C92" i="2"/>
  <c r="C55" i="11" l="1"/>
  <c r="C54" i="11"/>
  <c r="C53" i="11"/>
  <c r="C52" i="11"/>
  <c r="C51" i="11"/>
  <c r="C50" i="11"/>
  <c r="C49" i="11"/>
  <c r="C48" i="11"/>
  <c r="C47" i="11"/>
  <c r="C46" i="11"/>
  <c r="C45" i="11"/>
  <c r="C44" i="11"/>
  <c r="C43" i="11"/>
  <c r="C42" i="11"/>
  <c r="C41" i="11"/>
  <c r="C40" i="11"/>
  <c r="C39" i="11"/>
  <c r="C38" i="11"/>
  <c r="C37" i="11"/>
  <c r="C36" i="11"/>
  <c r="C35" i="11"/>
  <c r="C34" i="11"/>
  <c r="C33" i="11"/>
  <c r="C32" i="11"/>
  <c r="C31" i="11"/>
  <c r="C30" i="11"/>
  <c r="C29" i="11"/>
  <c r="C28" i="11"/>
  <c r="C27" i="11"/>
  <c r="C26" i="11"/>
  <c r="C25" i="11"/>
  <c r="C24" i="11"/>
  <c r="C23" i="11"/>
  <c r="C22" i="11"/>
  <c r="C21" i="11"/>
  <c r="C20" i="11"/>
  <c r="C19" i="11"/>
  <c r="C18" i="11"/>
  <c r="C17" i="11"/>
  <c r="C16" i="11"/>
  <c r="C15" i="11"/>
  <c r="C14" i="11"/>
  <c r="F13" i="11"/>
  <c r="F56" i="11" s="1"/>
  <c r="E13" i="11"/>
  <c r="E56" i="11" s="1"/>
  <c r="D13" i="11"/>
  <c r="D56" i="11" s="1"/>
  <c r="C13" i="11"/>
  <c r="G172" i="10"/>
  <c r="E172" i="10"/>
  <c r="R171" i="10"/>
  <c r="P171" i="10"/>
  <c r="O171" i="10"/>
  <c r="R170" i="10"/>
  <c r="Q170" i="10"/>
  <c r="P170" i="10"/>
  <c r="O170" i="10"/>
  <c r="R169" i="10"/>
  <c r="Q169" i="10"/>
  <c r="P169" i="10"/>
  <c r="C169" i="10"/>
  <c r="R168" i="10"/>
  <c r="Q168" i="10"/>
  <c r="P168" i="10"/>
  <c r="O168" i="10"/>
  <c r="C168" i="10"/>
  <c r="R167" i="10"/>
  <c r="Q167" i="10"/>
  <c r="P167" i="10"/>
  <c r="O167" i="10"/>
  <c r="R166" i="10"/>
  <c r="Q166" i="10"/>
  <c r="P166" i="10"/>
  <c r="O166" i="10"/>
  <c r="N165" i="10"/>
  <c r="N172" i="10" s="1"/>
  <c r="M165" i="10"/>
  <c r="M172" i="10" s="1"/>
  <c r="L165" i="10"/>
  <c r="L172" i="10" s="1"/>
  <c r="K165" i="10"/>
  <c r="J165" i="10"/>
  <c r="J172" i="10" s="1"/>
  <c r="I165" i="10"/>
  <c r="I172" i="10" s="1"/>
  <c r="H165" i="10"/>
  <c r="G165" i="10"/>
  <c r="F165" i="10"/>
  <c r="F172" i="10" s="1"/>
  <c r="R172" i="10" s="1"/>
  <c r="E165" i="10"/>
  <c r="Q165" i="10" s="1"/>
  <c r="D165" i="10"/>
  <c r="D172" i="10" s="1"/>
  <c r="R164" i="10"/>
  <c r="Q164" i="10"/>
  <c r="P164" i="10"/>
  <c r="K164" i="10"/>
  <c r="O164" i="10" s="1"/>
  <c r="C164" i="10"/>
  <c r="R163" i="10"/>
  <c r="Q163" i="10"/>
  <c r="P163" i="10"/>
  <c r="K163" i="10"/>
  <c r="H163" i="10"/>
  <c r="C163" i="10"/>
  <c r="R162" i="10"/>
  <c r="Q162" i="10"/>
  <c r="O162" i="10"/>
  <c r="K162" i="10"/>
  <c r="H162" i="10"/>
  <c r="P162" i="10" s="1"/>
  <c r="C162" i="10"/>
  <c r="R161" i="10"/>
  <c r="Q161" i="10"/>
  <c r="P161" i="10"/>
  <c r="K161" i="10"/>
  <c r="H161" i="10"/>
  <c r="C161" i="10"/>
  <c r="R160" i="10"/>
  <c r="Q160" i="10"/>
  <c r="O160" i="10"/>
  <c r="K160" i="10"/>
  <c r="H160" i="10"/>
  <c r="P160" i="10" s="1"/>
  <c r="C160" i="10"/>
  <c r="R159" i="10"/>
  <c r="Q159" i="10"/>
  <c r="P159" i="10"/>
  <c r="K159" i="10"/>
  <c r="H159" i="10"/>
  <c r="C159" i="10"/>
  <c r="R158" i="10"/>
  <c r="Q158" i="10"/>
  <c r="O158" i="10"/>
  <c r="K158" i="10"/>
  <c r="H158" i="10"/>
  <c r="P158" i="10" s="1"/>
  <c r="C158" i="10"/>
  <c r="R157" i="10"/>
  <c r="Q157" i="10"/>
  <c r="P157" i="10"/>
  <c r="K157" i="10"/>
  <c r="H157" i="10"/>
  <c r="C157" i="10"/>
  <c r="R156" i="10"/>
  <c r="Q156" i="10"/>
  <c r="O156" i="10"/>
  <c r="K156" i="10"/>
  <c r="H156" i="10"/>
  <c r="P156" i="10" s="1"/>
  <c r="C156" i="10"/>
  <c r="R155" i="10"/>
  <c r="Q155" i="10"/>
  <c r="P155" i="10"/>
  <c r="K155" i="10"/>
  <c r="H155" i="10"/>
  <c r="C155" i="10"/>
  <c r="R154" i="10"/>
  <c r="Q154" i="10"/>
  <c r="O154" i="10"/>
  <c r="K154" i="10"/>
  <c r="H154" i="10"/>
  <c r="P154" i="10" s="1"/>
  <c r="C154" i="10"/>
  <c r="R153" i="10"/>
  <c r="Q153" i="10"/>
  <c r="P153" i="10"/>
  <c r="K153" i="10"/>
  <c r="H153" i="10"/>
  <c r="C153" i="10"/>
  <c r="R152" i="10"/>
  <c r="Q152" i="10"/>
  <c r="O152" i="10"/>
  <c r="K152" i="10"/>
  <c r="H152" i="10"/>
  <c r="P152" i="10" s="1"/>
  <c r="C152" i="10"/>
  <c r="R151" i="10"/>
  <c r="Q151" i="10"/>
  <c r="P151" i="10"/>
  <c r="K151" i="10"/>
  <c r="H151" i="10"/>
  <c r="C151" i="10"/>
  <c r="R150" i="10"/>
  <c r="Q150" i="10"/>
  <c r="O150" i="10"/>
  <c r="K150" i="10"/>
  <c r="H150" i="10"/>
  <c r="P150" i="10" s="1"/>
  <c r="C150" i="10"/>
  <c r="R149" i="10"/>
  <c r="Q149" i="10"/>
  <c r="P149" i="10"/>
  <c r="K149" i="10"/>
  <c r="H149" i="10"/>
  <c r="C149" i="10"/>
  <c r="R148" i="10"/>
  <c r="Q148" i="10"/>
  <c r="O148" i="10"/>
  <c r="K148" i="10"/>
  <c r="H148" i="10"/>
  <c r="P148" i="10" s="1"/>
  <c r="C148" i="10"/>
  <c r="R147" i="10"/>
  <c r="Q147" i="10"/>
  <c r="P147" i="10"/>
  <c r="K147" i="10"/>
  <c r="H147" i="10"/>
  <c r="C147" i="10"/>
  <c r="R146" i="10"/>
  <c r="Q146" i="10"/>
  <c r="O146" i="10"/>
  <c r="K146" i="10"/>
  <c r="H146" i="10"/>
  <c r="P146" i="10" s="1"/>
  <c r="C146" i="10"/>
  <c r="R145" i="10"/>
  <c r="Q145" i="10"/>
  <c r="P145" i="10"/>
  <c r="K145" i="10"/>
  <c r="H145" i="10"/>
  <c r="C145" i="10"/>
  <c r="R144" i="10"/>
  <c r="Q144" i="10"/>
  <c r="O144" i="10"/>
  <c r="K144" i="10"/>
  <c r="H144" i="10"/>
  <c r="P144" i="10" s="1"/>
  <c r="C144" i="10"/>
  <c r="R143" i="10"/>
  <c r="Q143" i="10"/>
  <c r="P143" i="10"/>
  <c r="K143" i="10"/>
  <c r="H143" i="10"/>
  <c r="C143" i="10"/>
  <c r="R142" i="10"/>
  <c r="Q142" i="10"/>
  <c r="O142" i="10"/>
  <c r="K142" i="10"/>
  <c r="H142" i="10"/>
  <c r="P142" i="10" s="1"/>
  <c r="C142" i="10"/>
  <c r="R141" i="10"/>
  <c r="Q141" i="10"/>
  <c r="P141" i="10"/>
  <c r="K141" i="10"/>
  <c r="H141" i="10"/>
  <c r="C141" i="10"/>
  <c r="R140" i="10"/>
  <c r="Q140" i="10"/>
  <c r="O140" i="10"/>
  <c r="K140" i="10"/>
  <c r="H140" i="10"/>
  <c r="P140" i="10" s="1"/>
  <c r="C140" i="10"/>
  <c r="R139" i="10"/>
  <c r="Q139" i="10"/>
  <c r="P139" i="10"/>
  <c r="K139" i="10"/>
  <c r="H139" i="10"/>
  <c r="C139" i="10"/>
  <c r="R138" i="10"/>
  <c r="Q138" i="10"/>
  <c r="O138" i="10"/>
  <c r="K138" i="10"/>
  <c r="H138" i="10"/>
  <c r="P138" i="10" s="1"/>
  <c r="C138" i="10"/>
  <c r="R137" i="10"/>
  <c r="Q137" i="10"/>
  <c r="P137" i="10"/>
  <c r="K137" i="10"/>
  <c r="H137" i="10"/>
  <c r="C137" i="10"/>
  <c r="R136" i="10"/>
  <c r="Q136" i="10"/>
  <c r="O136" i="10"/>
  <c r="K136" i="10"/>
  <c r="H136" i="10"/>
  <c r="P136" i="10" s="1"/>
  <c r="C136" i="10"/>
  <c r="R135" i="10"/>
  <c r="Q135" i="10"/>
  <c r="P135" i="10"/>
  <c r="K135" i="10"/>
  <c r="H135" i="10"/>
  <c r="C135" i="10"/>
  <c r="E133" i="10"/>
  <c r="Q133" i="10" s="1"/>
  <c r="R132" i="10"/>
  <c r="Q132" i="10"/>
  <c r="P132" i="10"/>
  <c r="O132" i="10"/>
  <c r="C132" i="10"/>
  <c r="R131" i="10"/>
  <c r="Q131" i="10"/>
  <c r="P131" i="10"/>
  <c r="C131" i="10"/>
  <c r="O131" i="10" s="1"/>
  <c r="R130" i="10"/>
  <c r="Q130" i="10"/>
  <c r="P130" i="10"/>
  <c r="C130" i="10"/>
  <c r="O130" i="10" s="1"/>
  <c r="R129" i="10"/>
  <c r="Q129" i="10"/>
  <c r="P129" i="10"/>
  <c r="C129" i="10"/>
  <c r="O129" i="10" s="1"/>
  <c r="R128" i="10"/>
  <c r="Q128" i="10"/>
  <c r="P128" i="10"/>
  <c r="G128" i="10"/>
  <c r="C128" i="10"/>
  <c r="R127" i="10"/>
  <c r="Q127" i="10"/>
  <c r="P127" i="10"/>
  <c r="G127" i="10"/>
  <c r="C127" i="10"/>
  <c r="O127" i="10" s="1"/>
  <c r="R126" i="10"/>
  <c r="Q126" i="10"/>
  <c r="P126" i="10"/>
  <c r="C126" i="10"/>
  <c r="O126" i="10" s="1"/>
  <c r="R125" i="10"/>
  <c r="Q125" i="10"/>
  <c r="P125" i="10"/>
  <c r="C125" i="10"/>
  <c r="O125" i="10" s="1"/>
  <c r="R124" i="10"/>
  <c r="Q124" i="10"/>
  <c r="P124" i="10"/>
  <c r="O124" i="10"/>
  <c r="C124" i="10"/>
  <c r="R123" i="10"/>
  <c r="Q123" i="10"/>
  <c r="P123" i="10"/>
  <c r="C123" i="10"/>
  <c r="O123" i="10" s="1"/>
  <c r="R122" i="10"/>
  <c r="Q122" i="10"/>
  <c r="P122" i="10"/>
  <c r="C122" i="10"/>
  <c r="O122" i="10" s="1"/>
  <c r="R121" i="10"/>
  <c r="Q121" i="10"/>
  <c r="P121" i="10"/>
  <c r="C121" i="10"/>
  <c r="R120" i="10"/>
  <c r="Q120" i="10"/>
  <c r="P120" i="10"/>
  <c r="O120" i="10"/>
  <c r="C120" i="10"/>
  <c r="R119" i="10"/>
  <c r="Q119" i="10"/>
  <c r="P119" i="10"/>
  <c r="C119" i="10"/>
  <c r="O119" i="10" s="1"/>
  <c r="R118" i="10"/>
  <c r="Q118" i="10"/>
  <c r="P118" i="10"/>
  <c r="C118" i="10"/>
  <c r="O118" i="10" s="1"/>
  <c r="R117" i="10"/>
  <c r="Q117" i="10"/>
  <c r="P117" i="10"/>
  <c r="C117" i="10"/>
  <c r="O117" i="10" s="1"/>
  <c r="R116" i="10"/>
  <c r="Q116" i="10"/>
  <c r="P116" i="10"/>
  <c r="O116" i="10"/>
  <c r="C116" i="10"/>
  <c r="R115" i="10"/>
  <c r="R114" i="10" s="1"/>
  <c r="Q115" i="10"/>
  <c r="P115" i="10"/>
  <c r="C115" i="10"/>
  <c r="O115" i="10" s="1"/>
  <c r="Q114" i="10"/>
  <c r="N114" i="10"/>
  <c r="N133" i="10" s="1"/>
  <c r="M114" i="10"/>
  <c r="M133" i="10" s="1"/>
  <c r="L114" i="10"/>
  <c r="L133" i="10" s="1"/>
  <c r="K114" i="10"/>
  <c r="K133" i="10" s="1"/>
  <c r="J114" i="10"/>
  <c r="J133" i="10" s="1"/>
  <c r="I114" i="10"/>
  <c r="I133" i="10" s="1"/>
  <c r="H114" i="10"/>
  <c r="H133" i="10" s="1"/>
  <c r="G114" i="10"/>
  <c r="G133" i="10" s="1"/>
  <c r="F114" i="10"/>
  <c r="F133" i="10" s="1"/>
  <c r="R133" i="10" s="1"/>
  <c r="E114" i="10"/>
  <c r="D114" i="10"/>
  <c r="D133" i="10" s="1"/>
  <c r="P133" i="10" s="1"/>
  <c r="R111" i="10"/>
  <c r="Q111" i="10"/>
  <c r="P111" i="10"/>
  <c r="G111" i="10"/>
  <c r="C111" i="10"/>
  <c r="O111" i="10" s="1"/>
  <c r="R110" i="10"/>
  <c r="Q110" i="10"/>
  <c r="P110" i="10"/>
  <c r="O110" i="10"/>
  <c r="G110" i="10"/>
  <c r="R109" i="10"/>
  <c r="Q109" i="10"/>
  <c r="P109" i="10"/>
  <c r="G109" i="10"/>
  <c r="C109" i="10"/>
  <c r="R108" i="10"/>
  <c r="Q108" i="10"/>
  <c r="P108" i="10"/>
  <c r="G108" i="10"/>
  <c r="O108" i="10" s="1"/>
  <c r="N107" i="10"/>
  <c r="N112" i="10" s="1"/>
  <c r="M107" i="10"/>
  <c r="M112" i="10" s="1"/>
  <c r="L107" i="10"/>
  <c r="L112" i="10" s="1"/>
  <c r="K107" i="10"/>
  <c r="K112" i="10" s="1"/>
  <c r="J107" i="10"/>
  <c r="J112" i="10" s="1"/>
  <c r="I107" i="10"/>
  <c r="I112" i="10" s="1"/>
  <c r="H107" i="10"/>
  <c r="H112" i="10" s="1"/>
  <c r="F107" i="10"/>
  <c r="F112" i="10" s="1"/>
  <c r="R112" i="10" s="1"/>
  <c r="E107" i="10"/>
  <c r="E112" i="10" s="1"/>
  <c r="D107" i="10"/>
  <c r="D112" i="10" s="1"/>
  <c r="P112" i="10" s="1"/>
  <c r="R104" i="10"/>
  <c r="P104" i="10"/>
  <c r="C104" i="10"/>
  <c r="O104" i="10" s="1"/>
  <c r="R103" i="10"/>
  <c r="Q103" i="10"/>
  <c r="P103" i="10"/>
  <c r="C103" i="10"/>
  <c r="O103" i="10" s="1"/>
  <c r="R102" i="10"/>
  <c r="Q102" i="10"/>
  <c r="P102" i="10"/>
  <c r="C102" i="10"/>
  <c r="O102" i="10" s="1"/>
  <c r="R101" i="10"/>
  <c r="Q101" i="10"/>
  <c r="P101" i="10"/>
  <c r="O101" i="10"/>
  <c r="C101" i="10"/>
  <c r="R100" i="10"/>
  <c r="Q100" i="10"/>
  <c r="P100" i="10"/>
  <c r="C100" i="10"/>
  <c r="O100" i="10" s="1"/>
  <c r="R99" i="10"/>
  <c r="Q99" i="10"/>
  <c r="P99" i="10"/>
  <c r="C99" i="10"/>
  <c r="O99" i="10" s="1"/>
  <c r="R98" i="10"/>
  <c r="Q98" i="10"/>
  <c r="P98" i="10"/>
  <c r="C98" i="10"/>
  <c r="O98" i="10" s="1"/>
  <c r="R97" i="10"/>
  <c r="Q97" i="10"/>
  <c r="P97" i="10"/>
  <c r="C97" i="10"/>
  <c r="R96" i="10"/>
  <c r="Q96" i="10"/>
  <c r="P96" i="10"/>
  <c r="O96" i="10"/>
  <c r="C96" i="10"/>
  <c r="F95" i="10"/>
  <c r="R95" i="10" s="1"/>
  <c r="E95" i="10"/>
  <c r="Q95" i="10" s="1"/>
  <c r="D95" i="10"/>
  <c r="P95" i="10" s="1"/>
  <c r="R93" i="10"/>
  <c r="Q93" i="10"/>
  <c r="P93" i="10"/>
  <c r="C93" i="10"/>
  <c r="O93" i="10" s="1"/>
  <c r="R92" i="10"/>
  <c r="Q92" i="10"/>
  <c r="P92" i="10"/>
  <c r="C92" i="10"/>
  <c r="O92" i="10" s="1"/>
  <c r="R91" i="10"/>
  <c r="Q91" i="10"/>
  <c r="P91" i="10"/>
  <c r="C91" i="10"/>
  <c r="O91" i="10" s="1"/>
  <c r="R90" i="10"/>
  <c r="Q90" i="10"/>
  <c r="P90" i="10"/>
  <c r="O90" i="10"/>
  <c r="C90" i="10"/>
  <c r="R89" i="10"/>
  <c r="Q89" i="10"/>
  <c r="P89" i="10"/>
  <c r="C89" i="10"/>
  <c r="O89" i="10" s="1"/>
  <c r="R88" i="10"/>
  <c r="Q88" i="10"/>
  <c r="P88" i="10"/>
  <c r="C88" i="10"/>
  <c r="O88" i="10" s="1"/>
  <c r="R87" i="10"/>
  <c r="Q87" i="10"/>
  <c r="P87" i="10"/>
  <c r="C87" i="10"/>
  <c r="R86" i="10"/>
  <c r="Q86" i="10"/>
  <c r="P86" i="10"/>
  <c r="C86" i="10"/>
  <c r="O86" i="10" s="1"/>
  <c r="F85" i="10"/>
  <c r="R85" i="10" s="1"/>
  <c r="E85" i="10"/>
  <c r="Q85" i="10" s="1"/>
  <c r="D85" i="10"/>
  <c r="P85" i="10" s="1"/>
  <c r="R84" i="10"/>
  <c r="Q84" i="10"/>
  <c r="P84" i="10"/>
  <c r="C84" i="10"/>
  <c r="O84" i="10" s="1"/>
  <c r="R83" i="10"/>
  <c r="Q83" i="10"/>
  <c r="P83" i="10"/>
  <c r="C83" i="10"/>
  <c r="O83" i="10" s="1"/>
  <c r="R82" i="10"/>
  <c r="Q82" i="10"/>
  <c r="P82" i="10"/>
  <c r="C82" i="10"/>
  <c r="O82" i="10" s="1"/>
  <c r="R81" i="10"/>
  <c r="Q81" i="10"/>
  <c r="P81" i="10"/>
  <c r="C81" i="10"/>
  <c r="O81" i="10" s="1"/>
  <c r="R80" i="10"/>
  <c r="Q80" i="10"/>
  <c r="P80" i="10"/>
  <c r="C80" i="10"/>
  <c r="O80" i="10" s="1"/>
  <c r="R79" i="10"/>
  <c r="Q79" i="10"/>
  <c r="P79" i="10"/>
  <c r="C79" i="10"/>
  <c r="O79" i="10" s="1"/>
  <c r="R78" i="10"/>
  <c r="Q78" i="10"/>
  <c r="P78" i="10"/>
  <c r="C78" i="10"/>
  <c r="R77" i="10"/>
  <c r="Q77" i="10"/>
  <c r="P77" i="10"/>
  <c r="C77" i="10"/>
  <c r="O77" i="10" s="1"/>
  <c r="F76" i="10"/>
  <c r="R76" i="10" s="1"/>
  <c r="E76" i="10"/>
  <c r="Q76" i="10" s="1"/>
  <c r="D76" i="10"/>
  <c r="P76" i="10" s="1"/>
  <c r="N105" i="10"/>
  <c r="M105" i="10"/>
  <c r="L105" i="10"/>
  <c r="K105" i="10"/>
  <c r="J105" i="10"/>
  <c r="I105" i="10"/>
  <c r="H105" i="10"/>
  <c r="G105" i="10"/>
  <c r="F105" i="10"/>
  <c r="L73" i="10"/>
  <c r="D73" i="10"/>
  <c r="R72" i="10"/>
  <c r="Q72" i="10"/>
  <c r="P72" i="10"/>
  <c r="C72" i="10"/>
  <c r="O72" i="10" s="1"/>
  <c r="R71" i="10"/>
  <c r="Q71" i="10"/>
  <c r="P71" i="10"/>
  <c r="C71" i="10"/>
  <c r="O71" i="10" s="1"/>
  <c r="R70" i="10"/>
  <c r="Q70" i="10"/>
  <c r="P70" i="10"/>
  <c r="C70" i="10"/>
  <c r="O70" i="10" s="1"/>
  <c r="R69" i="10"/>
  <c r="Q69" i="10"/>
  <c r="P69" i="10"/>
  <c r="C69" i="10"/>
  <c r="O69" i="10" s="1"/>
  <c r="R68" i="10"/>
  <c r="Q68" i="10"/>
  <c r="P68" i="10"/>
  <c r="C68" i="10"/>
  <c r="O68" i="10" s="1"/>
  <c r="R67" i="10"/>
  <c r="Q67" i="10"/>
  <c r="P67" i="10"/>
  <c r="O67" i="10"/>
  <c r="C67" i="10"/>
  <c r="R66" i="10"/>
  <c r="Q66" i="10"/>
  <c r="P66" i="10"/>
  <c r="C66" i="10"/>
  <c r="O66" i="10" s="1"/>
  <c r="R65" i="10"/>
  <c r="Q65" i="10"/>
  <c r="P65" i="10"/>
  <c r="C65" i="10"/>
  <c r="O65" i="10" s="1"/>
  <c r="R64" i="10"/>
  <c r="Q64" i="10"/>
  <c r="P64" i="10"/>
  <c r="C64" i="10"/>
  <c r="O64" i="10" s="1"/>
  <c r="R63" i="10"/>
  <c r="Q63" i="10"/>
  <c r="P63" i="10"/>
  <c r="C63" i="10"/>
  <c r="O63" i="10" s="1"/>
  <c r="R62" i="10"/>
  <c r="Q62" i="10"/>
  <c r="P62" i="10"/>
  <c r="C62" i="10"/>
  <c r="O62" i="10" s="1"/>
  <c r="F61" i="10"/>
  <c r="R61" i="10" s="1"/>
  <c r="E61" i="10"/>
  <c r="Q61" i="10" s="1"/>
  <c r="D61" i="10"/>
  <c r="P61" i="10" s="1"/>
  <c r="R60" i="10"/>
  <c r="Q60" i="10"/>
  <c r="P60" i="10"/>
  <c r="C60" i="10"/>
  <c r="O60" i="10" s="1"/>
  <c r="R59" i="10"/>
  <c r="Q59" i="10"/>
  <c r="P59" i="10"/>
  <c r="C59" i="10"/>
  <c r="O59" i="10" s="1"/>
  <c r="N58" i="10"/>
  <c r="N73" i="10" s="1"/>
  <c r="M58" i="10"/>
  <c r="M73" i="10" s="1"/>
  <c r="L58" i="10"/>
  <c r="K58" i="10"/>
  <c r="K73" i="10" s="1"/>
  <c r="J58" i="10"/>
  <c r="J73" i="10" s="1"/>
  <c r="I58" i="10"/>
  <c r="I73" i="10" s="1"/>
  <c r="H58" i="10"/>
  <c r="H73" i="10" s="1"/>
  <c r="G58" i="10"/>
  <c r="G73" i="10" s="1"/>
  <c r="F58" i="10"/>
  <c r="F73" i="10" s="1"/>
  <c r="R73" i="10" s="1"/>
  <c r="E58" i="10"/>
  <c r="E73" i="10" s="1"/>
  <c r="Q73" i="10" s="1"/>
  <c r="D58" i="10"/>
  <c r="E56" i="10"/>
  <c r="R55" i="10"/>
  <c r="Q55" i="10"/>
  <c r="P55" i="10"/>
  <c r="C55" i="10"/>
  <c r="O55" i="10" s="1"/>
  <c r="R54" i="10"/>
  <c r="Q54" i="10"/>
  <c r="P54" i="10"/>
  <c r="C54" i="10"/>
  <c r="O54" i="10" s="1"/>
  <c r="R53" i="10"/>
  <c r="Q53" i="10"/>
  <c r="P53" i="10"/>
  <c r="C53" i="10"/>
  <c r="O53" i="10" s="1"/>
  <c r="R52" i="10"/>
  <c r="Q52" i="10"/>
  <c r="P52" i="10"/>
  <c r="C52" i="10"/>
  <c r="O52" i="10" s="1"/>
  <c r="R51" i="10"/>
  <c r="Q51" i="10"/>
  <c r="P51" i="10"/>
  <c r="C51" i="10"/>
  <c r="O51" i="10" s="1"/>
  <c r="R50" i="10"/>
  <c r="Q50" i="10"/>
  <c r="P50" i="10"/>
  <c r="C50" i="10"/>
  <c r="O50" i="10" s="1"/>
  <c r="R49" i="10"/>
  <c r="Q49" i="10"/>
  <c r="P49" i="10"/>
  <c r="O49" i="10"/>
  <c r="C49" i="10"/>
  <c r="R48" i="10"/>
  <c r="Q48" i="10"/>
  <c r="P48" i="10"/>
  <c r="C48" i="10"/>
  <c r="O48" i="10" s="1"/>
  <c r="R47" i="10"/>
  <c r="Q47" i="10"/>
  <c r="P47" i="10"/>
  <c r="C47" i="10"/>
  <c r="O47" i="10" s="1"/>
  <c r="R46" i="10"/>
  <c r="Q46" i="10"/>
  <c r="P46" i="10"/>
  <c r="C46" i="10"/>
  <c r="R45" i="10"/>
  <c r="Q45" i="10"/>
  <c r="P45" i="10"/>
  <c r="C45" i="10"/>
  <c r="O45" i="10" s="1"/>
  <c r="R44" i="10"/>
  <c r="Q44" i="10"/>
  <c r="P44" i="10"/>
  <c r="C44" i="10"/>
  <c r="O44" i="10" s="1"/>
  <c r="N43" i="10"/>
  <c r="N56" i="10" s="1"/>
  <c r="M43" i="10"/>
  <c r="M56" i="10" s="1"/>
  <c r="L43" i="10"/>
  <c r="L56" i="10" s="1"/>
  <c r="K43" i="10"/>
  <c r="K56" i="10" s="1"/>
  <c r="J43" i="10"/>
  <c r="J56" i="10" s="1"/>
  <c r="I43" i="10"/>
  <c r="I56" i="10" s="1"/>
  <c r="H43" i="10"/>
  <c r="H56" i="10" s="1"/>
  <c r="G43" i="10"/>
  <c r="G56" i="10" s="1"/>
  <c r="F43" i="10"/>
  <c r="F56" i="10" s="1"/>
  <c r="E43" i="10"/>
  <c r="D43" i="10"/>
  <c r="D56" i="10" s="1"/>
  <c r="R40" i="10"/>
  <c r="Q40" i="10"/>
  <c r="P40" i="10"/>
  <c r="C40" i="10"/>
  <c r="O40" i="10" s="1"/>
  <c r="R39" i="10"/>
  <c r="Q39" i="10"/>
  <c r="P39" i="10"/>
  <c r="C39" i="10"/>
  <c r="O39" i="10" s="1"/>
  <c r="F38" i="10"/>
  <c r="R38" i="10" s="1"/>
  <c r="E38" i="10"/>
  <c r="Q38" i="10" s="1"/>
  <c r="D38" i="10"/>
  <c r="P38" i="10" s="1"/>
  <c r="C38" i="10"/>
  <c r="O38" i="10" s="1"/>
  <c r="R37" i="10"/>
  <c r="Q37" i="10"/>
  <c r="P37" i="10"/>
  <c r="O37" i="10"/>
  <c r="C37" i="10"/>
  <c r="R36" i="10"/>
  <c r="Q36" i="10"/>
  <c r="P36" i="10"/>
  <c r="C36" i="10"/>
  <c r="O36" i="10" s="1"/>
  <c r="R35" i="10"/>
  <c r="Q35" i="10"/>
  <c r="P35" i="10"/>
  <c r="C35" i="10"/>
  <c r="O35" i="10" s="1"/>
  <c r="R34" i="10"/>
  <c r="Q34" i="10"/>
  <c r="P34" i="10"/>
  <c r="C34" i="10"/>
  <c r="O34" i="10" s="1"/>
  <c r="R33" i="10"/>
  <c r="Q33" i="10"/>
  <c r="P33" i="10"/>
  <c r="C33" i="10"/>
  <c r="O33" i="10" s="1"/>
  <c r="R32" i="10"/>
  <c r="Q32" i="10"/>
  <c r="P32" i="10"/>
  <c r="C32" i="10"/>
  <c r="O32" i="10" s="1"/>
  <c r="R31" i="10"/>
  <c r="Q31" i="10"/>
  <c r="P31" i="10"/>
  <c r="C31" i="10"/>
  <c r="O31" i="10" s="1"/>
  <c r="R30" i="10"/>
  <c r="Q30" i="10"/>
  <c r="P30" i="10"/>
  <c r="C30" i="10"/>
  <c r="O30" i="10" s="1"/>
  <c r="R29" i="10"/>
  <c r="Q29" i="10"/>
  <c r="P29" i="10"/>
  <c r="C29" i="10"/>
  <c r="O29" i="10" s="1"/>
  <c r="R28" i="10"/>
  <c r="Q28" i="10"/>
  <c r="P28" i="10"/>
  <c r="C28" i="10"/>
  <c r="O28" i="10" s="1"/>
  <c r="R27" i="10"/>
  <c r="Q27" i="10"/>
  <c r="P27" i="10"/>
  <c r="C27" i="10"/>
  <c r="O27" i="10" s="1"/>
  <c r="R26" i="10"/>
  <c r="Q26" i="10"/>
  <c r="P26" i="10"/>
  <c r="C26" i="10"/>
  <c r="O26" i="10" s="1"/>
  <c r="R25" i="10"/>
  <c r="Q25" i="10"/>
  <c r="P25" i="10"/>
  <c r="O25" i="10"/>
  <c r="C25" i="10"/>
  <c r="R24" i="10"/>
  <c r="Q24" i="10"/>
  <c r="P24" i="10"/>
  <c r="C24" i="10"/>
  <c r="O24" i="10" s="1"/>
  <c r="R23" i="10"/>
  <c r="Q23" i="10"/>
  <c r="P23" i="10"/>
  <c r="C23" i="10"/>
  <c r="O23" i="10" s="1"/>
  <c r="R22" i="10"/>
  <c r="Q22" i="10"/>
  <c r="P22" i="10"/>
  <c r="C22" i="10"/>
  <c r="O22" i="10" s="1"/>
  <c r="R21" i="10"/>
  <c r="Q21" i="10"/>
  <c r="P21" i="10"/>
  <c r="O21" i="10"/>
  <c r="C21" i="10"/>
  <c r="R20" i="10"/>
  <c r="Q20" i="10"/>
  <c r="P20" i="10"/>
  <c r="C20" i="10"/>
  <c r="O20" i="10" s="1"/>
  <c r="R19" i="10"/>
  <c r="Q19" i="10"/>
  <c r="P19" i="10"/>
  <c r="C19" i="10"/>
  <c r="R18" i="10"/>
  <c r="Q18" i="10"/>
  <c r="P18" i="10"/>
  <c r="C18" i="10"/>
  <c r="O18" i="10" s="1"/>
  <c r="R17" i="10"/>
  <c r="Q17" i="10"/>
  <c r="P17" i="10"/>
  <c r="O17" i="10"/>
  <c r="C17" i="10"/>
  <c r="I16" i="10"/>
  <c r="I14" i="10" s="1"/>
  <c r="I41" i="10" s="1"/>
  <c r="H16" i="10"/>
  <c r="H14" i="10" s="1"/>
  <c r="H41" i="10" s="1"/>
  <c r="G16" i="10"/>
  <c r="G14" i="10" s="1"/>
  <c r="G41" i="10" s="1"/>
  <c r="F16" i="10"/>
  <c r="F14" i="10" s="1"/>
  <c r="F41" i="10" s="1"/>
  <c r="E16" i="10"/>
  <c r="Q16" i="10" s="1"/>
  <c r="D16" i="10"/>
  <c r="P16" i="10" s="1"/>
  <c r="R15" i="10"/>
  <c r="Q15" i="10"/>
  <c r="P15" i="10"/>
  <c r="O15" i="10"/>
  <c r="C15" i="10"/>
  <c r="N14" i="10"/>
  <c r="N41" i="10" s="1"/>
  <c r="N173" i="10" s="1"/>
  <c r="M14" i="10"/>
  <c r="M41" i="10" s="1"/>
  <c r="L14" i="10"/>
  <c r="L41" i="10" s="1"/>
  <c r="K14" i="10"/>
  <c r="K41" i="10" s="1"/>
  <c r="J14" i="10"/>
  <c r="J41" i="10" s="1"/>
  <c r="J173" i="10" s="1"/>
  <c r="E58" i="8"/>
  <c r="C58" i="8"/>
  <c r="C57" i="8"/>
  <c r="F56" i="8"/>
  <c r="F58" i="8" s="1"/>
  <c r="E56" i="8"/>
  <c r="D56" i="8"/>
  <c r="D58" i="8" s="1"/>
  <c r="C56" i="8"/>
  <c r="F54" i="8"/>
  <c r="F59" i="8" s="1"/>
  <c r="D54" i="8"/>
  <c r="C53" i="8"/>
  <c r="F52" i="8"/>
  <c r="E52" i="8"/>
  <c r="E54" i="8" s="1"/>
  <c r="E59" i="8" s="1"/>
  <c r="D52" i="8"/>
  <c r="C52" i="8"/>
  <c r="C54" i="8" s="1"/>
  <c r="C59" i="8" s="1"/>
  <c r="F48" i="8"/>
  <c r="E48" i="8"/>
  <c r="E49" i="8" s="1"/>
  <c r="D48" i="8"/>
  <c r="C47" i="8"/>
  <c r="C46" i="8"/>
  <c r="C45" i="8"/>
  <c r="C44" i="8"/>
  <c r="C48" i="8" s="1"/>
  <c r="D42" i="8"/>
  <c r="D49" i="8" s="1"/>
  <c r="F40" i="8"/>
  <c r="F42" i="8" s="1"/>
  <c r="F49" i="8" s="1"/>
  <c r="D40" i="8"/>
  <c r="C40" i="8"/>
  <c r="C42" i="8" s="1"/>
  <c r="C49" i="8" s="1"/>
  <c r="F34" i="8"/>
  <c r="F36" i="8" s="1"/>
  <c r="E34" i="8"/>
  <c r="E36" i="8" s="1"/>
  <c r="D34" i="8"/>
  <c r="D36" i="8" s="1"/>
  <c r="C34" i="8"/>
  <c r="C36" i="8" s="1"/>
  <c r="E32" i="8"/>
  <c r="E37" i="8" s="1"/>
  <c r="C32" i="8"/>
  <c r="C31" i="8"/>
  <c r="F30" i="8"/>
  <c r="F32" i="8" s="1"/>
  <c r="E30" i="8"/>
  <c r="D30" i="8"/>
  <c r="D32" i="8" s="1"/>
  <c r="C30" i="8"/>
  <c r="F28" i="8"/>
  <c r="C27" i="8"/>
  <c r="C25" i="8" s="1"/>
  <c r="C28" i="8" s="1"/>
  <c r="C26" i="8"/>
  <c r="F25" i="8"/>
  <c r="E25" i="8"/>
  <c r="E28" i="8" s="1"/>
  <c r="D25" i="8"/>
  <c r="D28" i="8" s="1"/>
  <c r="F19" i="8"/>
  <c r="F21" i="8" s="1"/>
  <c r="F22" i="8" s="1"/>
  <c r="E19" i="8"/>
  <c r="E21" i="8" s="1"/>
  <c r="E22" i="8" s="1"/>
  <c r="D19" i="8"/>
  <c r="D21" i="8" s="1"/>
  <c r="D22" i="8" s="1"/>
  <c r="C19" i="8"/>
  <c r="C21" i="8" s="1"/>
  <c r="C22" i="8" s="1"/>
  <c r="F15" i="8"/>
  <c r="F16" i="8" s="1"/>
  <c r="E15" i="8"/>
  <c r="E16" i="8" s="1"/>
  <c r="D15" i="8"/>
  <c r="D16" i="8" s="1"/>
  <c r="C15" i="8"/>
  <c r="C16" i="8" s="1"/>
  <c r="G51" i="3"/>
  <c r="G52" i="3" s="1"/>
  <c r="F51" i="3"/>
  <c r="E51" i="3"/>
  <c r="D50" i="3"/>
  <c r="D49" i="3"/>
  <c r="D48" i="3"/>
  <c r="D47" i="3"/>
  <c r="D46" i="3"/>
  <c r="D45" i="3"/>
  <c r="D51" i="3" s="1"/>
  <c r="D44" i="3"/>
  <c r="D41" i="3"/>
  <c r="D40" i="3"/>
  <c r="D39" i="3"/>
  <c r="D38" i="3"/>
  <c r="D37" i="3"/>
  <c r="D36" i="3"/>
  <c r="D35" i="3"/>
  <c r="D34" i="3"/>
  <c r="D33" i="3"/>
  <c r="D32" i="3"/>
  <c r="D31" i="3"/>
  <c r="D30" i="3"/>
  <c r="G29" i="3"/>
  <c r="F29" i="3"/>
  <c r="F42" i="3" s="1"/>
  <c r="F52" i="3" s="1"/>
  <c r="E29" i="3"/>
  <c r="D29" i="3"/>
  <c r="D28" i="3"/>
  <c r="D27" i="3"/>
  <c r="D26" i="3"/>
  <c r="D25" i="3"/>
  <c r="D24" i="3"/>
  <c r="D23" i="3"/>
  <c r="D22" i="3"/>
  <c r="D21" i="3"/>
  <c r="D20" i="3"/>
  <c r="D19" i="3"/>
  <c r="D18" i="3"/>
  <c r="D17" i="3"/>
  <c r="D16" i="3"/>
  <c r="D15" i="3"/>
  <c r="D14" i="3" s="1"/>
  <c r="D42" i="3" s="1"/>
  <c r="D52" i="3" s="1"/>
  <c r="F14" i="3"/>
  <c r="E14" i="3"/>
  <c r="E42" i="3" s="1"/>
  <c r="E52" i="3" s="1"/>
  <c r="D13" i="3"/>
  <c r="F158" i="2"/>
  <c r="F161" i="2" s="1"/>
  <c r="E158" i="2"/>
  <c r="E161" i="2" s="1"/>
  <c r="D158" i="2"/>
  <c r="D161" i="2" s="1"/>
  <c r="C158" i="2"/>
  <c r="C157" i="2"/>
  <c r="C156" i="2"/>
  <c r="C155" i="2"/>
  <c r="C154" i="2"/>
  <c r="C153" i="2"/>
  <c r="C152" i="2"/>
  <c r="C151" i="2"/>
  <c r="C150" i="2"/>
  <c r="C149" i="2"/>
  <c r="C148" i="2"/>
  <c r="C147" i="2"/>
  <c r="C146" i="2"/>
  <c r="C145" i="2"/>
  <c r="C144" i="2"/>
  <c r="C143" i="2"/>
  <c r="C142" i="2"/>
  <c r="C141" i="2"/>
  <c r="C140" i="2"/>
  <c r="C139" i="2"/>
  <c r="C138" i="2"/>
  <c r="C137" i="2"/>
  <c r="C136" i="2"/>
  <c r="C135" i="2"/>
  <c r="C134" i="2"/>
  <c r="C133" i="2"/>
  <c r="C132" i="2"/>
  <c r="C131" i="2"/>
  <c r="C130" i="2"/>
  <c r="C129" i="2"/>
  <c r="C128" i="2"/>
  <c r="C161" i="2" s="1"/>
  <c r="C125" i="2"/>
  <c r="C124" i="2"/>
  <c r="C123" i="2"/>
  <c r="C122" i="2"/>
  <c r="C121" i="2"/>
  <c r="C120" i="2"/>
  <c r="C119" i="2"/>
  <c r="C118" i="2"/>
  <c r="C117" i="2"/>
  <c r="C116" i="2"/>
  <c r="C115" i="2"/>
  <c r="C114" i="2"/>
  <c r="C113" i="2"/>
  <c r="C112" i="2"/>
  <c r="C110" i="2"/>
  <c r="F109" i="2"/>
  <c r="F126" i="2" s="1"/>
  <c r="E109" i="2"/>
  <c r="E126" i="2" s="1"/>
  <c r="D109" i="2"/>
  <c r="D126" i="2" s="1"/>
  <c r="F107" i="2"/>
  <c r="C106" i="2"/>
  <c r="F105" i="2"/>
  <c r="E105" i="2"/>
  <c r="E107" i="2" s="1"/>
  <c r="D105" i="2"/>
  <c r="D107" i="2" s="1"/>
  <c r="C105" i="2"/>
  <c r="C107" i="2" s="1"/>
  <c r="C102" i="2"/>
  <c r="C101" i="2"/>
  <c r="C100" i="2"/>
  <c r="C99" i="2"/>
  <c r="C98" i="2"/>
  <c r="C96" i="2"/>
  <c r="C95" i="2"/>
  <c r="C93" i="2" s="1"/>
  <c r="C94" i="2"/>
  <c r="F93" i="2"/>
  <c r="E93" i="2"/>
  <c r="D93" i="2"/>
  <c r="C91" i="2"/>
  <c r="C90" i="2"/>
  <c r="C89" i="2"/>
  <c r="C88" i="2"/>
  <c r="C87" i="2"/>
  <c r="C86" i="2"/>
  <c r="C85" i="2"/>
  <c r="C84" i="2"/>
  <c r="F83" i="2"/>
  <c r="E83" i="2"/>
  <c r="E103" i="2" s="1"/>
  <c r="D83" i="2"/>
  <c r="C82" i="2"/>
  <c r="C81" i="2"/>
  <c r="C80" i="2"/>
  <c r="C79" i="2"/>
  <c r="C78" i="2"/>
  <c r="C77" i="2"/>
  <c r="C76" i="2"/>
  <c r="C74" i="2" s="1"/>
  <c r="C75" i="2"/>
  <c r="F74" i="2"/>
  <c r="F103" i="2" s="1"/>
  <c r="E74" i="2"/>
  <c r="D74" i="2"/>
  <c r="D103" i="2" s="1"/>
  <c r="C70" i="2"/>
  <c r="C69" i="2"/>
  <c r="C68" i="2"/>
  <c r="C67" i="2"/>
  <c r="C66" i="2"/>
  <c r="C65" i="2"/>
  <c r="C64" i="2"/>
  <c r="C63" i="2"/>
  <c r="C62" i="2"/>
  <c r="C61" i="2"/>
  <c r="C60" i="2"/>
  <c r="C59" i="2" s="1"/>
  <c r="C58" i="2" s="1"/>
  <c r="C71" i="2" s="1"/>
  <c r="F59" i="2"/>
  <c r="E59" i="2"/>
  <c r="E58" i="2" s="1"/>
  <c r="E71" i="2" s="1"/>
  <c r="D59" i="2"/>
  <c r="F58" i="2"/>
  <c r="F71" i="2" s="1"/>
  <c r="D58" i="2"/>
  <c r="D71" i="2" s="1"/>
  <c r="C55" i="2"/>
  <c r="C54" i="2"/>
  <c r="C53" i="2"/>
  <c r="C52" i="2"/>
  <c r="C51" i="2"/>
  <c r="C50" i="2"/>
  <c r="C49" i="2"/>
  <c r="C48" i="2"/>
  <c r="C47" i="2"/>
  <c r="C46" i="2"/>
  <c r="C45" i="2"/>
  <c r="F44" i="2"/>
  <c r="F56" i="2" s="1"/>
  <c r="E44" i="2"/>
  <c r="E56" i="2" s="1"/>
  <c r="D44" i="2"/>
  <c r="D56" i="2" s="1"/>
  <c r="C41" i="2"/>
  <c r="C40" i="2"/>
  <c r="C39" i="2"/>
  <c r="F38" i="2"/>
  <c r="E38" i="2"/>
  <c r="D38" i="2"/>
  <c r="C38" i="2"/>
  <c r="C37" i="2"/>
  <c r="C36" i="2"/>
  <c r="C35" i="2"/>
  <c r="C34" i="2"/>
  <c r="C33" i="2"/>
  <c r="C32" i="2"/>
  <c r="C31" i="2"/>
  <c r="C30" i="2"/>
  <c r="C29" i="2"/>
  <c r="C28" i="2"/>
  <c r="C27" i="2"/>
  <c r="C26" i="2"/>
  <c r="C25" i="2"/>
  <c r="F16" i="2"/>
  <c r="F14" i="2" s="1"/>
  <c r="F42" i="2" s="1"/>
  <c r="E16" i="2"/>
  <c r="D16" i="2"/>
  <c r="D14" i="2" s="1"/>
  <c r="D42" i="2" s="1"/>
  <c r="C16" i="2"/>
  <c r="C15" i="2"/>
  <c r="E14" i="2"/>
  <c r="C73" i="1"/>
  <c r="C43" i="1"/>
  <c r="C42" i="1"/>
  <c r="C39" i="1" s="1"/>
  <c r="C35" i="1"/>
  <c r="C28" i="1"/>
  <c r="C25" i="1"/>
  <c r="C24" i="1" s="1"/>
  <c r="C18" i="1"/>
  <c r="C14" i="1"/>
  <c r="C12" i="1"/>
  <c r="C11" i="1" s="1"/>
  <c r="C38" i="1" s="1"/>
  <c r="C72" i="1" s="1"/>
  <c r="C81" i="1" s="1"/>
  <c r="C56" i="11" l="1"/>
  <c r="Q112" i="10"/>
  <c r="R16" i="10"/>
  <c r="R14" i="10" s="1"/>
  <c r="D14" i="10"/>
  <c r="D41" i="10" s="1"/>
  <c r="K173" i="10"/>
  <c r="E105" i="10"/>
  <c r="R105" i="10"/>
  <c r="R107" i="10"/>
  <c r="O128" i="10"/>
  <c r="O135" i="10"/>
  <c r="O137" i="10"/>
  <c r="O139" i="10"/>
  <c r="O141" i="10"/>
  <c r="O143" i="10"/>
  <c r="O145" i="10"/>
  <c r="O147" i="10"/>
  <c r="O149" i="10"/>
  <c r="O151" i="10"/>
  <c r="O153" i="10"/>
  <c r="O155" i="10"/>
  <c r="O157" i="10"/>
  <c r="O159" i="10"/>
  <c r="O161" i="10"/>
  <c r="O163" i="10"/>
  <c r="Q43" i="10"/>
  <c r="Q56" i="10" s="1"/>
  <c r="P73" i="10"/>
  <c r="O109" i="10"/>
  <c r="O107" i="10" s="1"/>
  <c r="Q107" i="10"/>
  <c r="K172" i="10"/>
  <c r="R58" i="10"/>
  <c r="R43" i="10"/>
  <c r="R56" i="10" s="1"/>
  <c r="C16" i="10"/>
  <c r="Q14" i="10"/>
  <c r="O19" i="10"/>
  <c r="Q58" i="10"/>
  <c r="Q105" i="10"/>
  <c r="E42" i="2"/>
  <c r="E162" i="2" s="1"/>
  <c r="C14" i="2"/>
  <c r="C42" i="2" s="1"/>
  <c r="C44" i="2"/>
  <c r="C56" i="2" s="1"/>
  <c r="C83" i="2"/>
  <c r="C103" i="2" s="1"/>
  <c r="C162" i="2" s="1"/>
  <c r="C109" i="2"/>
  <c r="C126" i="2" s="1"/>
  <c r="M173" i="10"/>
  <c r="P14" i="10"/>
  <c r="I173" i="10"/>
  <c r="O16" i="10"/>
  <c r="O14" i="10" s="1"/>
  <c r="C14" i="10"/>
  <c r="C41" i="10" s="1"/>
  <c r="P105" i="10"/>
  <c r="F173" i="10"/>
  <c r="R173" i="10" s="1"/>
  <c r="R41" i="10"/>
  <c r="C165" i="10"/>
  <c r="O165" i="10" s="1"/>
  <c r="O169" i="10"/>
  <c r="Q172" i="10"/>
  <c r="P58" i="10"/>
  <c r="C61" i="10"/>
  <c r="C85" i="10"/>
  <c r="O85" i="10" s="1"/>
  <c r="O87" i="10"/>
  <c r="C107" i="10"/>
  <c r="C112" i="10" s="1"/>
  <c r="G107" i="10"/>
  <c r="G112" i="10" s="1"/>
  <c r="G173" i="10" s="1"/>
  <c r="H172" i="10"/>
  <c r="H173" i="10" s="1"/>
  <c r="C114" i="10"/>
  <c r="C133" i="10" s="1"/>
  <c r="O133" i="10" s="1"/>
  <c r="O121" i="10"/>
  <c r="O114" i="10" s="1"/>
  <c r="P41" i="10"/>
  <c r="L173" i="10"/>
  <c r="P43" i="10"/>
  <c r="P56" i="10" s="1"/>
  <c r="C43" i="10"/>
  <c r="C56" i="10" s="1"/>
  <c r="O46" i="10"/>
  <c r="O43" i="10" s="1"/>
  <c r="O56" i="10" s="1"/>
  <c r="D105" i="10"/>
  <c r="D173" i="10" s="1"/>
  <c r="P173" i="10" s="1"/>
  <c r="P114" i="10"/>
  <c r="P165" i="10"/>
  <c r="E14" i="10"/>
  <c r="E41" i="10" s="1"/>
  <c r="C76" i="10"/>
  <c r="O78" i="10"/>
  <c r="C95" i="10"/>
  <c r="O95" i="10" s="1"/>
  <c r="O97" i="10"/>
  <c r="P107" i="10"/>
  <c r="R165" i="10"/>
  <c r="F37" i="8"/>
  <c r="F60" i="8" s="1"/>
  <c r="D59" i="8"/>
  <c r="E60" i="8"/>
  <c r="D37" i="8"/>
  <c r="D60" i="8" s="1"/>
  <c r="C37" i="8"/>
  <c r="C60" i="8"/>
  <c r="D162" i="2"/>
  <c r="F162" i="2"/>
  <c r="D47" i="7"/>
  <c r="C47" i="7"/>
  <c r="C49" i="7" s="1"/>
  <c r="C21" i="7"/>
  <c r="H48" i="6"/>
  <c r="G48" i="6"/>
  <c r="D48" i="6"/>
  <c r="C48" i="6"/>
  <c r="E47" i="6"/>
  <c r="F47" i="6"/>
  <c r="F46" i="6"/>
  <c r="E46" i="6"/>
  <c r="E45" i="6"/>
  <c r="F45" i="6"/>
  <c r="F44" i="6"/>
  <c r="E44" i="6"/>
  <c r="E43" i="6"/>
  <c r="F43" i="6"/>
  <c r="F42" i="6"/>
  <c r="E42" i="6"/>
  <c r="E41" i="6"/>
  <c r="F41" i="6"/>
  <c r="F40" i="6"/>
  <c r="E40" i="6"/>
  <c r="E39" i="6"/>
  <c r="F39" i="6"/>
  <c r="F38" i="6"/>
  <c r="E38" i="6"/>
  <c r="E37" i="6"/>
  <c r="F37" i="6"/>
  <c r="F36" i="6"/>
  <c r="E36" i="6"/>
  <c r="E35" i="6"/>
  <c r="F35" i="6"/>
  <c r="F34" i="6"/>
  <c r="E34" i="6"/>
  <c r="E33" i="6"/>
  <c r="F33" i="6"/>
  <c r="F32" i="6"/>
  <c r="E32" i="6"/>
  <c r="E31" i="6"/>
  <c r="F31" i="6"/>
  <c r="F30" i="6"/>
  <c r="E30" i="6"/>
  <c r="E29" i="6"/>
  <c r="F29" i="6"/>
  <c r="F28" i="6"/>
  <c r="E28" i="6"/>
  <c r="E27" i="6"/>
  <c r="F27" i="6"/>
  <c r="F26" i="6"/>
  <c r="E26" i="6"/>
  <c r="E25" i="6"/>
  <c r="F25" i="6"/>
  <c r="F24" i="6"/>
  <c r="E24" i="6"/>
  <c r="E23" i="6"/>
  <c r="F23" i="6"/>
  <c r="F22" i="6"/>
  <c r="E22" i="6"/>
  <c r="E21" i="6"/>
  <c r="F21" i="6"/>
  <c r="F20" i="6"/>
  <c r="E20" i="6"/>
  <c r="E19" i="6"/>
  <c r="F19" i="6"/>
  <c r="F18" i="6"/>
  <c r="E18" i="6"/>
  <c r="E17" i="6"/>
  <c r="F17" i="6"/>
  <c r="F16" i="6"/>
  <c r="E16" i="6"/>
  <c r="E15" i="6"/>
  <c r="F15" i="6"/>
  <c r="F14" i="6"/>
  <c r="E14" i="6"/>
  <c r="E13" i="6"/>
  <c r="F13" i="6"/>
  <c r="F12" i="6"/>
  <c r="E12" i="6"/>
  <c r="F48" i="5"/>
  <c r="E48" i="5"/>
  <c r="D48" i="5"/>
  <c r="C48" i="5"/>
  <c r="C47" i="5"/>
  <c r="C46" i="5"/>
  <c r="C45" i="5"/>
  <c r="C44" i="5"/>
  <c r="C43" i="5"/>
  <c r="C42" i="5"/>
  <c r="C41" i="5"/>
  <c r="C40" i="5"/>
  <c r="C39" i="5"/>
  <c r="C38" i="5"/>
  <c r="C37" i="5"/>
  <c r="C36" i="5"/>
  <c r="C35" i="5"/>
  <c r="C34" i="5"/>
  <c r="C33" i="5"/>
  <c r="C32" i="5"/>
  <c r="C31" i="5"/>
  <c r="C30" i="5"/>
  <c r="C29" i="5"/>
  <c r="C28" i="5"/>
  <c r="C27" i="5"/>
  <c r="C26" i="5"/>
  <c r="C25" i="5"/>
  <c r="C24" i="5"/>
  <c r="C23" i="5"/>
  <c r="C22" i="5"/>
  <c r="C21" i="5"/>
  <c r="C20" i="5"/>
  <c r="C19" i="5"/>
  <c r="C18" i="5"/>
  <c r="C17" i="5"/>
  <c r="C16" i="5"/>
  <c r="C15" i="5"/>
  <c r="C14" i="5"/>
  <c r="C13" i="5"/>
  <c r="C12" i="5"/>
  <c r="F45" i="4"/>
  <c r="E45" i="4"/>
  <c r="C45" i="4"/>
  <c r="D42" i="4"/>
  <c r="D45" i="4"/>
  <c r="C42"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F48" i="6"/>
  <c r="E48" i="6"/>
  <c r="C172" i="10" l="1"/>
  <c r="O172" i="10" s="1"/>
  <c r="P172" i="10"/>
  <c r="E173" i="10"/>
  <c r="Q173" i="10" s="1"/>
  <c r="Q41" i="10"/>
  <c r="C58" i="10"/>
  <c r="C73" i="10" s="1"/>
  <c r="O73" i="10" s="1"/>
  <c r="O61" i="10"/>
  <c r="O58" i="10" s="1"/>
  <c r="O112" i="10"/>
  <c r="O41" i="10"/>
  <c r="O76" i="10"/>
  <c r="C105" i="10"/>
  <c r="O105" i="10" s="1"/>
  <c r="C173" i="10" l="1"/>
  <c r="O173" i="10" s="1"/>
</calcChain>
</file>

<file path=xl/sharedStrings.xml><?xml version="1.0" encoding="utf-8"?>
<sst xmlns="http://schemas.openxmlformats.org/spreadsheetml/2006/main" count="972" uniqueCount="426">
  <si>
    <t>Trakų rajono savivaldybės</t>
  </si>
  <si>
    <t>tarybos 2018 m. vasario 22 d.</t>
  </si>
  <si>
    <t>1 priedas</t>
  </si>
  <si>
    <t>TRAKŲ RAJONO SAVIVALDYBĖS 2018 METŲ BIUDŽETAS</t>
  </si>
  <si>
    <t>tūkst. Eur</t>
  </si>
  <si>
    <t>Eil. Nr.</t>
  </si>
  <si>
    <t xml:space="preserve">PAJAMOS </t>
  </si>
  <si>
    <t>IŠ VISO</t>
  </si>
  <si>
    <t>MOKESČIAI (2+4+8)</t>
  </si>
  <si>
    <t>Pajamų ir pelno mokesčiai (3)</t>
  </si>
  <si>
    <t>Gyventojų pajamų mokestis</t>
  </si>
  <si>
    <t>Turto mokesčiai (5+6+7)</t>
  </si>
  <si>
    <t>Žemės mokestis</t>
  </si>
  <si>
    <t>Nekilnojamo turto mokestis</t>
  </si>
  <si>
    <t>Paveldimo turto mokestis</t>
  </si>
  <si>
    <t>Prekių ir paslaugų mokesčiai (9+10+11)</t>
  </si>
  <si>
    <t>Mokestis už aplinkos teršimą</t>
  </si>
  <si>
    <t>Valstybės rinkliavos</t>
  </si>
  <si>
    <t>Vietinės rinkliavos (12+13)</t>
  </si>
  <si>
    <t>Vietinė rinkliava už komunalinių atliekų tvarkymą</t>
  </si>
  <si>
    <t>kitos vietinės rinkliavos</t>
  </si>
  <si>
    <t>KITOS PAJAMOS (15+18+22+23+24)</t>
  </si>
  <si>
    <t>Turto pajamos (16+17)</t>
  </si>
  <si>
    <t>Nuomos mokestis už valstybinę žemę ir valstybinius vidaus vandenų telkinius</t>
  </si>
  <si>
    <t>Mokesčiai už valstybinius gamtos išteklius</t>
  </si>
  <si>
    <t>Pajamos už prekes ir paslaugas (19+20+21)</t>
  </si>
  <si>
    <t>Pajamos už patalpų nuomą</t>
  </si>
  <si>
    <t>Pajamos už prekes ir paslaugas</t>
  </si>
  <si>
    <t>Įmokos už išlaikymą švietimo, socialinės apsaugos ir kitose įstaigose</t>
  </si>
  <si>
    <t>Pajamos iš baudų ir konfiskacijos</t>
  </si>
  <si>
    <t>Kitos neišvardytos pajamos</t>
  </si>
  <si>
    <t xml:space="preserve">Kitos neišvardytos pajamos (aplinkos apsaugos rėmimo specialioji programa) </t>
  </si>
  <si>
    <t>Materialiojo ir nematerialiojo turto realizavimo pajamos (26+27)</t>
  </si>
  <si>
    <t>Žemė</t>
  </si>
  <si>
    <t>Pastatų ir statinių realizavimo pajamos</t>
  </si>
  <si>
    <t xml:space="preserve"> Iš viso pajamų (1+14+25)</t>
  </si>
  <si>
    <t>DOTACIJOS (30+31+32)</t>
  </si>
  <si>
    <t>Europos Sąjungos finansinės paramos lėšos (projektams finansuoti)</t>
  </si>
  <si>
    <t>Europos Sąjungos finansinės paramos lėšos (Neformaliojo vaikų švietimo paslaugų plėtrai)</t>
  </si>
  <si>
    <t>Valstybinėms (valstybės perduotoms savivaldybėms) funkcijoms atlikti:</t>
  </si>
  <si>
    <t>33.1</t>
  </si>
  <si>
    <t xml:space="preserve">     duomenims Suteiktos valstybės pagalbos registrui teikti</t>
  </si>
  <si>
    <t>33.2</t>
  </si>
  <si>
    <t xml:space="preserve">     dalyvauti rengiant ir vykdant mobilizaciją</t>
  </si>
  <si>
    <t>33.3</t>
  </si>
  <si>
    <t xml:space="preserve">     valstybinės kalbos vartojimo ir taisyklingumo kontrolei</t>
  </si>
  <si>
    <t>33.4</t>
  </si>
  <si>
    <t xml:space="preserve">     socialinėms išmokoms ir kompensacijoms skaičiuoti ir mokėti </t>
  </si>
  <si>
    <t>33.5</t>
  </si>
  <si>
    <t xml:space="preserve">     socialinei paramai mokiniams </t>
  </si>
  <si>
    <t>33.6</t>
  </si>
  <si>
    <t xml:space="preserve">     socialinėms paslaugoms   </t>
  </si>
  <si>
    <t>33.7</t>
  </si>
  <si>
    <t xml:space="preserve">     būsto nuomos ar išperkamosios būsto nuomos mokesčių dalies kompensacijoms</t>
  </si>
  <si>
    <t>33.8</t>
  </si>
  <si>
    <t xml:space="preserve">     vaikų teisių apsaugai</t>
  </si>
  <si>
    <t>33.9</t>
  </si>
  <si>
    <t xml:space="preserve">     jaunimo teisių apsaugai</t>
  </si>
  <si>
    <t>33.10</t>
  </si>
  <si>
    <t xml:space="preserve">     savivaldybių patvirtintoms užimtumo didinimo programoms įgyvendinti</t>
  </si>
  <si>
    <t>33.11</t>
  </si>
  <si>
    <t xml:space="preserve">      civilinės būklės aktams registruoti</t>
  </si>
  <si>
    <t>33.12</t>
  </si>
  <si>
    <t xml:space="preserve">     valstybės garantuojamai pirminei teisinei pagalbai teikti</t>
  </si>
  <si>
    <t>33.13</t>
  </si>
  <si>
    <t xml:space="preserve">     gyventojų registrui tvarkyti ir duomenims valstybės registrams teikti</t>
  </si>
  <si>
    <t>33.14</t>
  </si>
  <si>
    <t xml:space="preserve">     civilinei saugai</t>
  </si>
  <si>
    <t>33.15</t>
  </si>
  <si>
    <t xml:space="preserve">     priešgaisrinei saugai</t>
  </si>
  <si>
    <t>33.16</t>
  </si>
  <si>
    <t xml:space="preserve">     gyvenamosios vietos deklaravimo duomenų ir gyvenamosios vietos neturinčių asmenų apskaitos duomenims tvarkyti</t>
  </si>
  <si>
    <t>33.17</t>
  </si>
  <si>
    <t xml:space="preserve">     žemės ūkio funkcijoms atlikti</t>
  </si>
  <si>
    <t>33.18</t>
  </si>
  <si>
    <t xml:space="preserve">     melioracijai</t>
  </si>
  <si>
    <t>33.19</t>
  </si>
  <si>
    <t>savivaldybei priskirtai valstybinei žemei ir kitam valstybiniam turtui valdyti, naudoti ir disponuoti juo patikėjimo teise</t>
  </si>
  <si>
    <t>33.20</t>
  </si>
  <si>
    <t xml:space="preserve">     savivaldybėms priskirtiems archyviniams dokumentams tvarkyti</t>
  </si>
  <si>
    <t>33.21</t>
  </si>
  <si>
    <t xml:space="preserve">     visuomenės sveikatos priežiūros funkcijoms vykdyti</t>
  </si>
  <si>
    <t>33.22</t>
  </si>
  <si>
    <t xml:space="preserve">     neveiksnių asmenų būklės peržiūrėjimui užtikrinti</t>
  </si>
  <si>
    <t xml:space="preserve">Mokymo reikmėms finansuoti </t>
  </si>
  <si>
    <t>Savivaldybių mokykloms (klasėms arba grupėms), turinčioms specialiųjų ugdymosi poreikių mokinių</t>
  </si>
  <si>
    <t>Pagal teisės aktus savivaldybėms perduotoms įstaigoms išlaikyti</t>
  </si>
  <si>
    <t>Pastatų, į kuriuos turi būti perkelti Užutrakio buvusio dvaro ansamblio teritorijoje esančiuose pastatuose įsikūrę gyventojai, statybos darbams</t>
  </si>
  <si>
    <t>Dotacija pagal 2014-2020 m. ES fondų investicijų veiksmų programą įgyvendinamų projektų nuosavam indėliui užtikrinti (VIPA)</t>
  </si>
  <si>
    <t>IŠ VISO PAJAMŲ IR DOTACIJŲ (28+29)</t>
  </si>
  <si>
    <t>2017 metų nepanaudotos biudžeto pajamos</t>
  </si>
  <si>
    <t xml:space="preserve">      biudžeto lėšų</t>
  </si>
  <si>
    <t xml:space="preserve">      skolintų lėšų likutis</t>
  </si>
  <si>
    <t xml:space="preserve">      įstaigų pajamų</t>
  </si>
  <si>
    <t xml:space="preserve">      aplinkos apsaugos rėmimo specialiosios programos</t>
  </si>
  <si>
    <t xml:space="preserve">      visuomenės sveikatos specialiosios programos</t>
  </si>
  <si>
    <t xml:space="preserve">     VIPA likutis</t>
  </si>
  <si>
    <t xml:space="preserve">      ES projektų likutis</t>
  </si>
  <si>
    <t>2 priedas</t>
  </si>
  <si>
    <t xml:space="preserve">Trakų rajono savivaldybės 2018 metų asignavimai </t>
  </si>
  <si>
    <t>savarankiškosioms funkcijoms atlikti</t>
  </si>
  <si>
    <t>Programos /Asignavimų valdytojo pavadinimas</t>
  </si>
  <si>
    <t>Iš viso</t>
  </si>
  <si>
    <t>Iš jų:</t>
  </si>
  <si>
    <t>išlaidoms</t>
  </si>
  <si>
    <t>iš viso</t>
  </si>
  <si>
    <t>iš jų darbo užmokesčiui</t>
  </si>
  <si>
    <t>turtui įsigyti</t>
  </si>
  <si>
    <t>Savivaldybės valdymo programa (1)</t>
  </si>
  <si>
    <t>Savivaldybės administracija:</t>
  </si>
  <si>
    <t xml:space="preserve">Savivaldybės administracijos valdymo išlaidos </t>
  </si>
  <si>
    <t>Seniūnijų valdymo išlaidos:</t>
  </si>
  <si>
    <t>Aukštadvario seniūnija</t>
  </si>
  <si>
    <t>Grendavės seniūnija</t>
  </si>
  <si>
    <t>Lentvario seniūnija</t>
  </si>
  <si>
    <t>Onuškio seniūnija</t>
  </si>
  <si>
    <t xml:space="preserve">Paluknio seniūnija </t>
  </si>
  <si>
    <t>Rūdiškių seniūnija</t>
  </si>
  <si>
    <t>Senųjų Trakų seniūnija</t>
  </si>
  <si>
    <t>Trakų seniūnija</t>
  </si>
  <si>
    <t>Savivaldos darbo organizavimas</t>
  </si>
  <si>
    <t>Mero reprezentacinės išlaidos</t>
  </si>
  <si>
    <t xml:space="preserve">Daugiabučių namų bendrijų rėmimas </t>
  </si>
  <si>
    <t>Daugiabučių namų atnaujinimo administravimo ir aplinkos sutvarkymo  išlaidos</t>
  </si>
  <si>
    <t>Administracijos direktoriaus rezervas (ekstremalioms situacijoms ir (ar) ekstremaliesiems įvykiams likviduoti)</t>
  </si>
  <si>
    <t>Vilniaus apskrities priešgaisrinės gelbėjimo valdybos Trakų priešgaisrinei gelbėjimo tarnybai finansinė parama</t>
  </si>
  <si>
    <t xml:space="preserve"> Nusikalstamumo prevencijos  programa ,,Saugi bendruomenė"</t>
  </si>
  <si>
    <t>UAB ,,Trakų autobusai" kompensavimas už nuostolingus maršrutus</t>
  </si>
  <si>
    <t>UAB ,,VAATC" įstatinio kapitalo didinimas</t>
  </si>
  <si>
    <t>Socialinio būsto fondo plėtra</t>
  </si>
  <si>
    <t xml:space="preserve">UAB Trakų paslaugos (rinkliava už naudojimąsi viešąja infrastruktūra) </t>
  </si>
  <si>
    <t>Informacijos sklaidos programa</t>
  </si>
  <si>
    <t>Savivaldybės kontrolės ir audito tarnyba</t>
  </si>
  <si>
    <t>Ekonominės analizės, finansų ir biudžeto skyrius</t>
  </si>
  <si>
    <t>Palūkanų mokėjimas ir banko paslaugos</t>
  </si>
  <si>
    <t>Paskolų grąžinimas</t>
  </si>
  <si>
    <t>Priešgaisrinė gelbėjimo įstaiga</t>
  </si>
  <si>
    <t>Iš viso programai</t>
  </si>
  <si>
    <t>Socialinės paramos ir sveikatos apsaugos paslaugų kokybės gerinimo programa (2)</t>
  </si>
  <si>
    <t>Socialinės pašalpos</t>
  </si>
  <si>
    <t>Būsto šildymo, karšto ir geriamojo vandens išlaidų kompensacijų teikimas</t>
  </si>
  <si>
    <t>Socialinės programos ir parama</t>
  </si>
  <si>
    <t>Socialiai išskirtinų gyventojų grupių važiavimo išlaidų kompensavimas</t>
  </si>
  <si>
    <t>Savivaldybės gyventojų dantų protezavimo paslaugų išlaidų kompensavimas</t>
  </si>
  <si>
    <t>Narkomanijos prevencijos programa</t>
  </si>
  <si>
    <t>Visuomenės sveikatos biuras</t>
  </si>
  <si>
    <t>Trakų globos ir socialinių paslaugų centras</t>
  </si>
  <si>
    <t>Čižiūnų socialinių paslaugų centras</t>
  </si>
  <si>
    <t>Lentvario kompleksinių paslaugų šeimos centras</t>
  </si>
  <si>
    <t>Trakų rajono paramos šeimai ir vaikams centras</t>
  </si>
  <si>
    <t>Aplinkos apsaugos, kaimo plėtros ir verslo skatinimo programa (3)</t>
  </si>
  <si>
    <t>Stambiagabaritinių atliekų ir šiukšlių tvarkymas:</t>
  </si>
  <si>
    <t>Komunalinių atliekų tvarkymas ir administravimas</t>
  </si>
  <si>
    <t xml:space="preserve">Žemdirbių rėmimo programa </t>
  </si>
  <si>
    <t>Smulkaus ir vidutinio verslo rėmimas</t>
  </si>
  <si>
    <t>Viešosios infrastruktūros priežiūros ir plėtros programa (4)</t>
  </si>
  <si>
    <t>Rajono seniūnijų gatvių apšvietimas ir priežiūra:</t>
  </si>
  <si>
    <t>Kapinių tvarkymas ir priežiūra:</t>
  </si>
  <si>
    <t>Miestų tvarkymo ir valymo darbai:</t>
  </si>
  <si>
    <t>Atliekų išvežimui nuo kapinių</t>
  </si>
  <si>
    <t>Techninių projektų, bendrųjų ekspertizių, kiti projektavimo darbai ir GIS</t>
  </si>
  <si>
    <t>Žemės sklypų formavimo ir pertvarkymo projektams rengti (pagal LR Vyriausybės nutarimus Nr. 1023, 692 ir  Nr. 260)</t>
  </si>
  <si>
    <t>Kultūros paveldo objektų tvarkyba ir apskaita</t>
  </si>
  <si>
    <t>Statybos ir remonto darbai</t>
  </si>
  <si>
    <t>Kreditoriniam įsiskolinimui dengti</t>
  </si>
  <si>
    <t>Trakų miesto aplinkkelio techninė dokumentacija</t>
  </si>
  <si>
    <t>Trakų kurortinės teritorijos programa</t>
  </si>
  <si>
    <t>Investicijų programa (5)</t>
  </si>
  <si>
    <t>ES ir kitos tarptautinės finansinės paramos lėšos</t>
  </si>
  <si>
    <t>Kultūros ir turizmo, sporto, jaunimo ir bendruomenių veiklos aktyvinimo programa (6)</t>
  </si>
  <si>
    <t>Kultūros programos ir renginiai</t>
  </si>
  <si>
    <t>Aukštadvaris - 2018 m. Mažoji Lietuvos kultūros sostinė</t>
  </si>
  <si>
    <t xml:space="preserve">VšĮ Trakų turizmo informacijos centro 2018 m. veiklos programa  </t>
  </si>
  <si>
    <t>VšĮ Trakų kultūros rūmų 2018 m. veiklos programa</t>
  </si>
  <si>
    <t>VšĮ Lentvario kultūros rūmų 2018 m. veiklos programa</t>
  </si>
  <si>
    <t>Meno kolektyvų veikla</t>
  </si>
  <si>
    <t>Jaunimo ir vaikų programos</t>
  </si>
  <si>
    <t>Religinių bendrijų rėmimas</t>
  </si>
  <si>
    <t>Bendruomenių veiklos programos</t>
  </si>
  <si>
    <t>Sporto programos</t>
  </si>
  <si>
    <t>Tarptautinio bendradarbiavimo programa</t>
  </si>
  <si>
    <t>Rūdiškių kultūros centras</t>
  </si>
  <si>
    <t>Jaunimo turizmo ir laisvalaikio centras</t>
  </si>
  <si>
    <t>Viešoji  biblioteka</t>
  </si>
  <si>
    <t>Kūno kultūros ir sporto centras</t>
  </si>
  <si>
    <t>Ugdymo kokybės ir mokymosi aplinkos užtikrinimo programa (7)</t>
  </si>
  <si>
    <t xml:space="preserve">Aukštadvario mokykla-darželis ,,Gandriukas" </t>
  </si>
  <si>
    <t>Bražuolės lopšelis-darželis</t>
  </si>
  <si>
    <t>Lentvario lopšelis-darželis ,,Šilas"</t>
  </si>
  <si>
    <t>Lentvario lopšelis-darželis ,,Svajonėlė"</t>
  </si>
  <si>
    <t>Onuškio vaikų  darželis</t>
  </si>
  <si>
    <t>Paluknio vaikų lopšelis-darželis</t>
  </si>
  <si>
    <t>Rūdiškių vaikų lopšelis-darželis ,,Pasaka"</t>
  </si>
  <si>
    <t>Senųjų Trakų vaikų lopšelis-darželis</t>
  </si>
  <si>
    <t>Trakų  lopšelis-darželis ,,Ežerėlis"</t>
  </si>
  <si>
    <t>Trakų lopšelis-darželis ,,Obelėlė"</t>
  </si>
  <si>
    <t>Aukštadvario gimnazija</t>
  </si>
  <si>
    <t>Lentvario Versmės gimnazija</t>
  </si>
  <si>
    <t>Lentvario Henriko Senkevičiaus gimnazija</t>
  </si>
  <si>
    <t>Lentvario pradinė mokykla</t>
  </si>
  <si>
    <t>Lentvario Motiejaus Šimelionio gimnazija</t>
  </si>
  <si>
    <t>Onuškio Donato Malinausko gimnazija</t>
  </si>
  <si>
    <t>Paluknio ,,Medeinos" gimnazija</t>
  </si>
  <si>
    <t>Paluknio Longino Komolovskio gimnazija</t>
  </si>
  <si>
    <t>Rūdiškių gimnazija</t>
  </si>
  <si>
    <t>Senųjų Trakų Kęstučio pagrindinė mokykla</t>
  </si>
  <si>
    <t>Trakų gimnazija</t>
  </si>
  <si>
    <t>Trakų Vytauto Didžiojo gimnazija</t>
  </si>
  <si>
    <t>Trakų pradinė mokykla</t>
  </si>
  <si>
    <t>Bijūnų mokykla-daugiafunkcis centras</t>
  </si>
  <si>
    <t>Senųjų Trakų A.Stelmachovskio pagrindinė mokykla</t>
  </si>
  <si>
    <t>Trakų suaugusiųjų mokymo centras</t>
  </si>
  <si>
    <t>Rykantų universalus daugiafunkcis centras</t>
  </si>
  <si>
    <t>Rūdiškių muzikos mokykla</t>
  </si>
  <si>
    <t>Trakų meno mokykla</t>
  </si>
  <si>
    <t>Trakų rajono savivaldybės pedagoginė psichologinė tarnyba</t>
  </si>
  <si>
    <t>Vaikų socializacijos programų, prevencinių programų ir kitų švietimo srities renginių rėmimas</t>
  </si>
  <si>
    <t>Transporto lengvatos mokiniams</t>
  </si>
  <si>
    <t>3 priedas</t>
  </si>
  <si>
    <t>2018 metų speciali tikslinė dotacija valstybinėms (valstybės perduotoms savivaldybėms) funkcijoms atlikti</t>
  </si>
  <si>
    <t>iš jų:</t>
  </si>
  <si>
    <t>Funkcijos pavadinimas</t>
  </si>
  <si>
    <t>Asignavimų valdytojas</t>
  </si>
  <si>
    <t xml:space="preserve">Iš viso </t>
  </si>
  <si>
    <t xml:space="preserve">turtui </t>
  </si>
  <si>
    <t>įsigyti</t>
  </si>
  <si>
    <t>Gyventojų registro tvarkymas ir duomenų valstybės registrui teikimas</t>
  </si>
  <si>
    <t>Savivaldybės administracija</t>
  </si>
  <si>
    <t>Gyvenamosios vietos deklaravimas:</t>
  </si>
  <si>
    <t>Duomenų teikimas Valstybės suteiktos pagalbos registrui</t>
  </si>
  <si>
    <t>Civilinės būklės aktų registravimas</t>
  </si>
  <si>
    <t>Civilinės saugos organizavimas</t>
  </si>
  <si>
    <t>Archyvinių dokumentų tvarkymas</t>
  </si>
  <si>
    <t>Valstyb.kalbos vartojimo ir taisyklingumo kontrolė</t>
  </si>
  <si>
    <t>Žemės ūkio funkcijoms vykdyti</t>
  </si>
  <si>
    <t>Melioracijai ir dirvoms kalkinti</t>
  </si>
  <si>
    <t>Savivaldybei priskirtai valstybinei žemei ir kitam valstybiniam turtui valdyti, naudoti ir disponuoti juo patikėjimo teise</t>
  </si>
  <si>
    <t>Dalyvavimas rengiant ir vykdant mobilizaciją</t>
  </si>
  <si>
    <t xml:space="preserve">Vaikų teisių apsauga </t>
  </si>
  <si>
    <t xml:space="preserve">Jaunimo teisių apsauga </t>
  </si>
  <si>
    <t>Savivaldybių patvirtintoms užimtumo didinimo programoms įgyvendinti:</t>
  </si>
  <si>
    <t>Pirminė teisinė pagalba</t>
  </si>
  <si>
    <t>Priešgaisrinių tarnybų organizavimas</t>
  </si>
  <si>
    <t xml:space="preserve">Būsto nuomos ar išperkamosios būsto nuomos mokesčių dalies kompensacijoms </t>
  </si>
  <si>
    <t>Socialinių išmokų ir kompensacijų skaičiavimas ir mokėjimas</t>
  </si>
  <si>
    <t xml:space="preserve">Socialinė parama mokiniams </t>
  </si>
  <si>
    <t>Socialinės paslaugos (asmenų su sunkia negalia socialinei globai)</t>
  </si>
  <si>
    <t>Socialinės paslaugos (soc. darbuotojams darbui su socialinės rizikos šeimomis)</t>
  </si>
  <si>
    <t>Mokinių visuomenės sveikatos priežiūra</t>
  </si>
  <si>
    <t>Visuomenės sveikatos stiprinimas ir stebėsena</t>
  </si>
  <si>
    <t>Neveiksnių asmenų būklės peržiūrėjimui užtikrinti</t>
  </si>
  <si>
    <t>Iš viso (31+40)</t>
  </si>
  <si>
    <t xml:space="preserve">Trakų rajono savivaldybės </t>
  </si>
  <si>
    <t>4  priedas</t>
  </si>
  <si>
    <t>2018 metų speciali tikslinė dotacija mokymo reikmėms finansuoti</t>
  </si>
  <si>
    <t>Įstaigos pavadinimas</t>
  </si>
  <si>
    <t>7 proc. MK lėšų dalis perskirstymui</t>
  </si>
  <si>
    <t>VšĮ mokymo namai ,,Patirčių slėnis"</t>
  </si>
  <si>
    <t>5 priedas</t>
  </si>
  <si>
    <t>Trakų rajono savivaldybės 2018 metų biudžetinių įstaigų pajamų įmokos</t>
  </si>
  <si>
    <t xml:space="preserve">į savivaldybės biudžetą </t>
  </si>
  <si>
    <t xml:space="preserve">iš jų: </t>
  </si>
  <si>
    <t xml:space="preserve"> Iš viso </t>
  </si>
  <si>
    <t>už patalpų nuomą</t>
  </si>
  <si>
    <t xml:space="preserve"> įmokos už išlaikymą švietimo, socialinės apsaugos ir kitose įstaigose</t>
  </si>
  <si>
    <t xml:space="preserve"> pajamos už prekes ir paslaugas</t>
  </si>
  <si>
    <t xml:space="preserve">Čižiūnų socialinių paslaugų centras </t>
  </si>
  <si>
    <t>Viešoji biblioteka</t>
  </si>
  <si>
    <t>Paramos šeimai ir vaikams centras</t>
  </si>
  <si>
    <t>Trakų lopšelis-darželis ,,Ežerėlis"</t>
  </si>
  <si>
    <t>Senųjų Trakų A. Stelmachovskio pagrindinė mokykla</t>
  </si>
  <si>
    <t>6 priedas</t>
  </si>
  <si>
    <t xml:space="preserve">Trakų rajono savivaldybės 2018 metų biudžetinių įstaigų asignavimai </t>
  </si>
  <si>
    <t>iš įstaigų gautų pajamų</t>
  </si>
  <si>
    <t>2018 m. pajamos</t>
  </si>
  <si>
    <t>2018 m. asignavimai iš viso</t>
  </si>
  <si>
    <t>Eil.</t>
  </si>
  <si>
    <t xml:space="preserve">2017 m. </t>
  </si>
  <si>
    <t>Nr.</t>
  </si>
  <si>
    <t>likutis</t>
  </si>
  <si>
    <t>7 priedas</t>
  </si>
  <si>
    <t>TRAKŲ RAJONO APLINKOS APSAUGOS RĖMIMO SPECIALIOSIOS PROGRAMOS 2018 METŲ PRIEMONIŲ SĄMATA</t>
  </si>
  <si>
    <t>Pajamos</t>
  </si>
  <si>
    <t>Pajamų šaltinis</t>
  </si>
  <si>
    <t>Planuojamos lėšos (tūkst. Eur)</t>
  </si>
  <si>
    <t>1.</t>
  </si>
  <si>
    <t>2.</t>
  </si>
  <si>
    <t xml:space="preserve">Mokestis už medžiojamųjų gyvūnų išteklių naudojimą </t>
  </si>
  <si>
    <t>3.</t>
  </si>
  <si>
    <t>Mokestis už valstybinius gamtos išteklius</t>
  </si>
  <si>
    <t>4.</t>
  </si>
  <si>
    <t>Savanoriškos juridinių ir fizinių asmenų įmokos ir kitos teisėtai gautos lėšos</t>
  </si>
  <si>
    <t>5.</t>
  </si>
  <si>
    <t>Lėšos, gautos kaip želdinių atkuriamosios vertės kompensacija</t>
  </si>
  <si>
    <t>6.</t>
  </si>
  <si>
    <t xml:space="preserve">2017 metų lėšų likutis, išskyrus mokestį už medžiojamųjų gyvūnų išteklių naudojimą </t>
  </si>
  <si>
    <t>7.</t>
  </si>
  <si>
    <t>2017 metų mokesčio už medžiojamųjų gyvūnų išteklių naudojimą likutis</t>
  </si>
  <si>
    <t>8.</t>
  </si>
  <si>
    <t>2017 metų Savivaldybės visuomenės sveikatos rėmimo specialiajai programai skirtų lėšų likutis</t>
  </si>
  <si>
    <t>Išlaidos</t>
  </si>
  <si>
    <t>Savivaldybės visuomenės sveikatos rėmimo specialiajai programai skirtinos lėšos</t>
  </si>
  <si>
    <t>Lėšos (tūkst. Eur)</t>
  </si>
  <si>
    <t>Iš 2017 m. likučio</t>
  </si>
  <si>
    <t>Iš 2018 m. pajamų</t>
  </si>
  <si>
    <t>20 procentų Savivaldybių aplinkos apsaugos rėmimo specialiosios programos lėšų, neįskaitant įplaukų už medžioklės plotų naudotojų mokesčius, mokamus įstatymų nustatytomis proporcijomis ir tvarka už medžiojamųjų gyvūnų išteklių naudojimą</t>
  </si>
  <si>
    <t>(2) Priemonės, kurioms finansuoti skiriamos lėšos, surinktos už medžiojamųjų gyvūnų išteklių naudojimą</t>
  </si>
  <si>
    <t>Priemonės pavadinimas</t>
  </si>
  <si>
    <t>2.1.</t>
  </si>
  <si>
    <t>Miško sklypų, kuriuose medžioklė nėra uždrausta, savininkų, valdytojų ir naudotojų, įgyvendinamos žalos prevencijos priemonės, kuriomis jie siekia išvengti medžiojamųjų gyvūnų daromos žalos miškui (želdinių apdorojimas repelentais, aptvėrimas tvoromis ar apsauginėmis juostomis, želdinių, gerinančių laukinių gyvūnų natūralias mitybos sąlygas, veisimas ir kitos priemonės),  vilkų ūkiniams gyvūnams padarytos žalos atlyginimui.</t>
  </si>
  <si>
    <r>
      <t>(3)</t>
    </r>
    <r>
      <rPr>
        <b/>
        <sz val="12"/>
        <color indexed="8"/>
        <rFont val="Times New Roman"/>
        <family val="1"/>
        <charset val="186"/>
      </rPr>
      <t xml:space="preserve"> Kitos aplinkosaugos priemonės, kurioms įgyvendinti skiriamos programos lėšos</t>
    </r>
  </si>
  <si>
    <t>Lėšos, (tūkst. Eur)</t>
  </si>
  <si>
    <t>3.1.</t>
  </si>
  <si>
    <t>Aplinkos kokybės gerinimo ir apsaugos, aplinkos monitoringo, prevencinės, aplinkos atkūrimo priemonės</t>
  </si>
  <si>
    <t>3.1.1.</t>
  </si>
  <si>
    <t>Sosnovskio barščių naikinimo ir kontrolės įgyvendinimo darbai</t>
  </si>
  <si>
    <t>3.1.2.</t>
  </si>
  <si>
    <t>Išvalytų ežerų vandens kokybės monitoringui</t>
  </si>
  <si>
    <t>3.1.3.</t>
  </si>
  <si>
    <t>Perteklinės augalijos Trakų ežeryne šalinimui</t>
  </si>
  <si>
    <t>3.2.</t>
  </si>
  <si>
    <t>Atliekų tvarkymo infrastruktūros plėtros priemonės</t>
  </si>
  <si>
    <t>3.2.1.</t>
  </si>
  <si>
    <t xml:space="preserve">Konsultacinės paslaugos, susijusios su dvinarės vietinės rinkliavos  už komunalinių atliekų  tvarkymą įvedimu ir įgyvendinimu </t>
  </si>
  <si>
    <t>3.2.2.</t>
  </si>
  <si>
    <t>Vietinės rikliavos administravimo  programos įsigijimui</t>
  </si>
  <si>
    <t>3.2.3.</t>
  </si>
  <si>
    <t>Asbesto turinčių gaminių atliekų surinkimui apvažiavimo būdu, transportavimui ir saugiam šalinimui</t>
  </si>
  <si>
    <t>3.3.</t>
  </si>
  <si>
    <t>Atliekų, kurių turėtojo nustatyti neįmanoma arba kuris nebeegzistuoja, tvarkymo priemonės</t>
  </si>
  <si>
    <t>3.3.1.</t>
  </si>
  <si>
    <t>Užterštų teritorijų išvalymui</t>
  </si>
  <si>
    <t>3.3.2.</t>
  </si>
  <si>
    <t>Bešeimininkių padangų išvežimo utilizavimui paslaugos</t>
  </si>
  <si>
    <t>3.4.</t>
  </si>
  <si>
    <t>Želdynų ir želdinių apsaugos, tvarkymo, būklės stebėsenos, želdynų kūrimo, želdinių veisimo ir inventorizavimo priemonės</t>
  </si>
  <si>
    <t>3.4.1.</t>
  </si>
  <si>
    <t>Želdynų kūrimui, želdinių veisimui ir želdynų tvarkymui</t>
  </si>
  <si>
    <t>3.5.</t>
  </si>
  <si>
    <t>Visuomenės švietimo ir mokymo aplinkosaugos klausimais priemonės</t>
  </si>
  <si>
    <t>3.5.1.</t>
  </si>
  <si>
    <t>Aplinkosauginiams renginiams, aplinkosauginės informacijos publikavimui spaudoje</t>
  </si>
  <si>
    <t>Iš viso:</t>
  </si>
  <si>
    <t>Iš viso iš 2017 m. likučio ir 2018 m. pajamų</t>
  </si>
  <si>
    <t>8 priedas</t>
  </si>
  <si>
    <t>Specialios tikslinės dotacijos</t>
  </si>
  <si>
    <t>Europos Sąjungos finansinės paramos lėšos</t>
  </si>
  <si>
    <t>Skolintos lėšos</t>
  </si>
  <si>
    <t>Skolintos lėšos investiciniams projektams finansuoti</t>
  </si>
  <si>
    <t>Neformaliojo vaikų švietimo paslaugų plėtrai</t>
  </si>
  <si>
    <t>PATVIRTINTA</t>
  </si>
  <si>
    <t>Trakų rajono savivaldybės tarybos</t>
  </si>
  <si>
    <t>9 priedas</t>
  </si>
  <si>
    <t>TRAKŲ RAJONO SAVIVALDYBĖS 2018 METŲ MELIORACIJOS DARBŲ,</t>
  </si>
  <si>
    <t xml:space="preserve">        FINANSUOJAMŲ VALSTYBĖS BIUDŽETO LĖŠOMIS, SĄRAŠAS</t>
  </si>
  <si>
    <t>Darbų pavadinimas</t>
  </si>
  <si>
    <t>Kiekis</t>
  </si>
  <si>
    <t>Pastabos</t>
  </si>
  <si>
    <t>I. MELIORACIJOS STATINIŲ PRIEŽIŪRA</t>
  </si>
  <si>
    <t>Potencialiai pavojingų užtvankų priežiūros darbai.</t>
  </si>
  <si>
    <t>7 184</t>
  </si>
  <si>
    <t>2,9/12</t>
  </si>
  <si>
    <t>3 342</t>
  </si>
  <si>
    <t>Čižiūnų kadastrinės vietovės  Ūbiškių kaimo melioracijos griovių priežiūros</t>
  </si>
  <si>
    <t>km</t>
  </si>
  <si>
    <t>2 443</t>
  </si>
  <si>
    <t>5 703</t>
  </si>
  <si>
    <t>II. MELIORACIJOS STATINIŲ REMONTAS</t>
  </si>
  <si>
    <t>24 356</t>
  </si>
  <si>
    <t>12 400</t>
  </si>
  <si>
    <t>III. MELIORACIJOS STATINIŲ VALSTYBINĖ APSKAITA</t>
  </si>
  <si>
    <t>2 790</t>
  </si>
  <si>
    <t xml:space="preserve">Melioracijos statinių ir melioruotos žemės kadastro sudarymas ir kompiuterinės apskaitos vykdymas. </t>
  </si>
  <si>
    <t>ha</t>
  </si>
  <si>
    <t>9.</t>
  </si>
  <si>
    <t>Kompiuterinės programos ArcGis for Desktop Basic  aptarnavimas</t>
  </si>
  <si>
    <t>10.</t>
  </si>
  <si>
    <t>Projektavimo darbai 2019 m. melioracijos statinių remonto darbų projektams</t>
  </si>
  <si>
    <t>62 000</t>
  </si>
  <si>
    <t>10 priedas</t>
  </si>
  <si>
    <t>Trakų rajono savivaldybės 2018 metų asignavimai</t>
  </si>
  <si>
    <t>Savarankiškosioms funkcijoms</t>
  </si>
  <si>
    <t>Specialios tikslinės dotacijos ir skolintos lėšos</t>
  </si>
  <si>
    <t>Iš įstaigų gautų pajamų</t>
  </si>
  <si>
    <t>Socialinio būsto fondo plėtrai</t>
  </si>
  <si>
    <t>Paskolų grąžinimas ir palūkanų mokėjimas</t>
  </si>
  <si>
    <t xml:space="preserve">Socialinės pašalpos </t>
  </si>
  <si>
    <t>Visuomenės sveikatos rėmimo specialioji programa</t>
  </si>
  <si>
    <t xml:space="preserve">Aplinkos apsaugos rėmimo specialioji programa </t>
  </si>
  <si>
    <t>Komunalinių atliekų tvarkymo, vežimo ir administravimo išlaidos</t>
  </si>
  <si>
    <t>Statybos ir remonto darbai (kartu su VIP)</t>
  </si>
  <si>
    <t>Neformaliojo vaikų švietimo paslaugų plėtra</t>
  </si>
  <si>
    <t>Lėšos, skirtos išlaidoms, susijusioms su pedagoginių darbuotojų skaičiaus optimizavimu, apmokėti</t>
  </si>
  <si>
    <t>11 priedas</t>
  </si>
  <si>
    <t>Trakų rajono savivaldybės 2018 metų asignavimai pagal asignavimų valdytojus</t>
  </si>
  <si>
    <t>Asignavimų valdytojo pavadinimas</t>
  </si>
  <si>
    <t>Mato vnt</t>
  </si>
  <si>
    <t>vnt</t>
  </si>
  <si>
    <t>km/vnt</t>
  </si>
  <si>
    <t>Darbų vertė Eur</t>
  </si>
  <si>
    <t>Trakų raj. Senųjų Trakų, Paluknio, Ismonių ir Onuškio kadastrinių vietovių melioracijos statinių priežiūros darbai</t>
  </si>
  <si>
    <t>Trakų rajono užtvankų žemės sklypų formavimo pertvarkymo projektų rengimas, kadastro bylų suformavimas</t>
  </si>
  <si>
    <t xml:space="preserve">Melioracijos statiniuose, pavasarinio potvynio metu atsiradusių avarinių gedimų remontas </t>
  </si>
  <si>
    <t>Senųjų Trakų kadastrinės vietovės  Senojo Tarpupio kaimo melioracijos griovių ir juose esančių statinių priežiūros ir remonto darbai (įskaitant projekto ekspertizę ir  darbų techninę priežiūrą)</t>
  </si>
  <si>
    <t>Aukštadvario kadastrinės vietovės Verknės upelio baseino  melioracijos griovių priežiūros darbai</t>
  </si>
  <si>
    <t>Trakų Dievo Motinos, Lietuvos Globėjos paveikslo karūnavimo 300 metų jubiliejaus minėjimo renginiai</t>
  </si>
  <si>
    <t>Specialios tikslinės dotacijos (33+34+35+36+37+38+39)</t>
  </si>
  <si>
    <t>Lentvario Motiejaus Šimelionio gimnazijos pastato rekonstravimas ir modernizavimas didinant energijos efektyvumą</t>
  </si>
  <si>
    <t>41.1</t>
  </si>
  <si>
    <t>41.2</t>
  </si>
  <si>
    <t>41.3</t>
  </si>
  <si>
    <t>41.4</t>
  </si>
  <si>
    <t>41.5</t>
  </si>
  <si>
    <t>41.6</t>
  </si>
  <si>
    <t>41.7</t>
  </si>
  <si>
    <t>IŠ VISO (40+41)</t>
  </si>
  <si>
    <t>Valstybės biudžeto specialios tikslinės dotacijos, kitos dotacijos 2018 metams</t>
  </si>
  <si>
    <t>Trakų rajono savivaldybės biudžetui ir skolintos lėšos</t>
  </si>
  <si>
    <t xml:space="preserve">Valstybės biudžeto specialios tikslinės lėšos ir dotacijos pagal 2014-2020 metų ES fondų investicijų veiksmų programą įgyvendinamų projektų nuosavam indėliui užtikrinti </t>
  </si>
  <si>
    <t xml:space="preserve">Dotacijos pagal 2014-2020 metų ES fondų investicijų veiksmų programą įgyvendinamų projektų nuosavam indėliui užtikrinti </t>
  </si>
  <si>
    <t>IŠ VISO (5+11+26+38+48)</t>
  </si>
  <si>
    <t>sprendimo Nr. S1E-22</t>
  </si>
  <si>
    <t>sprendimo Nr. S1E- 22</t>
  </si>
  <si>
    <t>tarybos 2018 m.vasario 22 d.</t>
  </si>
  <si>
    <t>sprendimu Nr. S1E-22</t>
  </si>
  <si>
    <t>2018 m. vasario 22 d. sprendimu Nr.S1E-22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</si>
</sst>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_-;\-* #,##0.00\ _€_-;_-* &quot;-&quot;??\ _€_-;_-@_-"/>
    <numFmt numFmtId="164" formatCode="0.0"/>
    <numFmt numFmtId="165" formatCode="0.000"/>
    <numFmt numFmtId="166" formatCode="0.0000"/>
    <numFmt numFmtId="167" formatCode="#,##0\ &quot;Lt&quot;;[Red]\-#,##0\ &quot;Lt&quot;"/>
  </numFmts>
  <fonts count="89" x14ac:knownFonts="1">
    <font>
      <sz val="11"/>
      <color theme="1"/>
      <name val="Calibri"/>
      <family val="2"/>
      <charset val="186"/>
      <scheme val="minor"/>
    </font>
    <font>
      <sz val="11"/>
      <color indexed="8"/>
      <name val="Times New Roman"/>
      <family val="1"/>
      <charset val="186"/>
    </font>
    <font>
      <sz val="10"/>
      <color indexed="8"/>
      <name val="Arial"/>
      <family val="2"/>
      <charset val="186"/>
    </font>
    <font>
      <b/>
      <sz val="12"/>
      <color indexed="8"/>
      <name val="Times New Roman"/>
      <family val="1"/>
      <charset val="186"/>
    </font>
    <font>
      <b/>
      <sz val="11"/>
      <color indexed="8"/>
      <name val="Times New Roman"/>
      <family val="1"/>
      <charset val="186"/>
    </font>
    <font>
      <sz val="8"/>
      <color indexed="8"/>
      <name val="Arial"/>
      <family val="2"/>
      <charset val="186"/>
    </font>
    <font>
      <sz val="9"/>
      <color indexed="8"/>
      <name val="Times New Roman"/>
      <family val="1"/>
      <charset val="186"/>
    </font>
    <font>
      <b/>
      <sz val="10"/>
      <color indexed="8"/>
      <name val="Times New Roman"/>
      <family val="1"/>
      <charset val="186"/>
    </font>
    <font>
      <sz val="12"/>
      <color indexed="8"/>
      <name val="Times New Roman"/>
      <family val="1"/>
      <charset val="186"/>
    </font>
    <font>
      <sz val="10"/>
      <color indexed="8"/>
      <name val="Times New Roman"/>
      <family val="1"/>
      <charset val="186"/>
    </font>
    <font>
      <sz val="8"/>
      <color indexed="10"/>
      <name val="Calibri"/>
      <family val="2"/>
      <charset val="186"/>
    </font>
    <font>
      <b/>
      <sz val="10"/>
      <color indexed="8"/>
      <name val="Arial"/>
      <family val="2"/>
      <charset val="186"/>
    </font>
    <font>
      <sz val="10"/>
      <name val="Times New Roman"/>
      <family val="1"/>
      <charset val="186"/>
    </font>
    <font>
      <b/>
      <sz val="10"/>
      <name val="Times New Roman"/>
      <family val="1"/>
      <charset val="186"/>
    </font>
    <font>
      <sz val="12"/>
      <color indexed="10"/>
      <name val="Times New Roman"/>
      <family val="1"/>
      <charset val="186"/>
    </font>
    <font>
      <sz val="11"/>
      <color indexed="10"/>
      <name val="Calibri"/>
      <family val="2"/>
      <charset val="186"/>
    </font>
    <font>
      <sz val="9"/>
      <color indexed="8"/>
      <name val="Arial"/>
      <family val="2"/>
      <charset val="186"/>
    </font>
    <font>
      <sz val="9"/>
      <color indexed="8"/>
      <name val="Calibri"/>
      <family val="2"/>
      <charset val="186"/>
    </font>
    <font>
      <sz val="8"/>
      <color indexed="8"/>
      <name val="Calibri"/>
      <family val="2"/>
      <charset val="186"/>
    </font>
    <font>
      <sz val="9"/>
      <name val="Times New Roman"/>
      <family val="1"/>
      <charset val="186"/>
    </font>
    <font>
      <b/>
      <sz val="9"/>
      <name val="Times New Roman"/>
      <family val="1"/>
      <charset val="186"/>
    </font>
    <font>
      <b/>
      <sz val="11"/>
      <color indexed="10"/>
      <name val="Calibri"/>
      <family val="2"/>
      <charset val="186"/>
    </font>
    <font>
      <b/>
      <sz val="9"/>
      <color indexed="10"/>
      <name val="Calibri"/>
      <family val="2"/>
      <charset val="186"/>
    </font>
    <font>
      <sz val="10"/>
      <color indexed="10"/>
      <name val="Times New Roman"/>
      <family val="1"/>
      <charset val="186"/>
    </font>
    <font>
      <i/>
      <sz val="10"/>
      <color indexed="8"/>
      <name val="Times New Roman"/>
      <family val="1"/>
      <charset val="186"/>
    </font>
    <font>
      <sz val="7"/>
      <name val="Times New Roman"/>
      <family val="1"/>
      <charset val="186"/>
    </font>
    <font>
      <sz val="8"/>
      <name val="Times New Roman"/>
      <family val="1"/>
      <charset val="186"/>
    </font>
    <font>
      <b/>
      <i/>
      <sz val="11"/>
      <name val="Times New Roman"/>
      <family val="1"/>
      <charset val="186"/>
    </font>
    <font>
      <sz val="8"/>
      <name val="Calibri"/>
      <family val="2"/>
      <charset val="186"/>
    </font>
    <font>
      <sz val="9"/>
      <color indexed="8"/>
      <name val="Times New Roman"/>
      <family val="2"/>
      <charset val="186"/>
    </font>
    <font>
      <b/>
      <sz val="8"/>
      <name val="Times New Roman"/>
      <family val="1"/>
      <charset val="186"/>
    </font>
    <font>
      <b/>
      <sz val="10"/>
      <color indexed="10"/>
      <name val="Times New Roman"/>
      <family val="1"/>
      <charset val="186"/>
    </font>
    <font>
      <b/>
      <sz val="9"/>
      <color indexed="8"/>
      <name val="Times New Roman"/>
      <family val="1"/>
      <charset val="186"/>
    </font>
    <font>
      <sz val="9"/>
      <name val="Calibri"/>
      <family val="2"/>
      <charset val="186"/>
    </font>
    <font>
      <b/>
      <i/>
      <sz val="10"/>
      <name val="Times New Roman"/>
      <family val="1"/>
      <charset val="186"/>
    </font>
    <font>
      <sz val="11"/>
      <name val="Times New Roman"/>
      <family val="1"/>
      <charset val="186"/>
    </font>
    <font>
      <b/>
      <sz val="11"/>
      <name val="Times New Roman"/>
      <family val="1"/>
      <charset val="186"/>
    </font>
    <font>
      <sz val="12"/>
      <name val="Arial"/>
      <family val="2"/>
      <charset val="186"/>
    </font>
    <font>
      <b/>
      <i/>
      <sz val="12"/>
      <name val="Times New Roman"/>
      <family val="1"/>
      <charset val="186"/>
    </font>
    <font>
      <sz val="11"/>
      <name val="Times New Roman"/>
      <family val="2"/>
      <charset val="186"/>
    </font>
    <font>
      <sz val="11"/>
      <color indexed="8"/>
      <name val="Times New Roman"/>
      <family val="2"/>
      <charset val="186"/>
    </font>
    <font>
      <sz val="11"/>
      <color indexed="10"/>
      <name val="Times New Roman"/>
      <family val="2"/>
      <charset val="186"/>
    </font>
    <font>
      <sz val="8"/>
      <color indexed="8"/>
      <name val="Times New Roman"/>
      <family val="2"/>
      <charset val="186"/>
    </font>
    <font>
      <b/>
      <sz val="11"/>
      <color indexed="8"/>
      <name val="Times New Roman"/>
      <family val="2"/>
      <charset val="186"/>
    </font>
    <font>
      <b/>
      <sz val="12"/>
      <name val="Times New Roman"/>
      <family val="1"/>
      <charset val="186"/>
    </font>
    <font>
      <sz val="10"/>
      <name val="Calibri"/>
      <family val="2"/>
      <charset val="186"/>
    </font>
    <font>
      <sz val="10"/>
      <name val="Arial"/>
      <family val="2"/>
      <charset val="186"/>
    </font>
    <font>
      <b/>
      <sz val="12"/>
      <color indexed="10"/>
      <name val="Times New Roman"/>
      <family val="1"/>
      <charset val="186"/>
    </font>
    <font>
      <sz val="12"/>
      <name val="Times New Roman"/>
      <family val="2"/>
      <charset val="186"/>
    </font>
    <font>
      <sz val="14"/>
      <name val="Times New Roman"/>
      <family val="1"/>
    </font>
    <font>
      <sz val="11"/>
      <name val="Times New Roman"/>
      <family val="1"/>
    </font>
    <font>
      <sz val="12"/>
      <name val="Times New Roman"/>
      <family val="1"/>
    </font>
    <font>
      <sz val="12"/>
      <name val="Times New Roman"/>
      <family val="1"/>
      <charset val="186"/>
    </font>
    <font>
      <b/>
      <sz val="12"/>
      <name val="Times New Roman"/>
      <family val="1"/>
    </font>
    <font>
      <sz val="10"/>
      <color indexed="10"/>
      <name val="Times New Roman"/>
      <family val="2"/>
      <charset val="186"/>
    </font>
    <font>
      <sz val="12"/>
      <color indexed="10"/>
      <name val="Times New Roman"/>
      <family val="2"/>
      <charset val="186"/>
    </font>
    <font>
      <b/>
      <sz val="10"/>
      <name val="Arial"/>
      <family val="2"/>
      <charset val="186"/>
    </font>
    <font>
      <sz val="9"/>
      <name val="Times New Roman"/>
      <family val="2"/>
      <charset val="186"/>
    </font>
    <font>
      <sz val="8"/>
      <name val="Times New Roman"/>
      <family val="2"/>
      <charset val="186"/>
    </font>
    <font>
      <sz val="7"/>
      <color indexed="8"/>
      <name val="Times New Roman"/>
      <family val="2"/>
      <charset val="186"/>
    </font>
    <font>
      <sz val="10"/>
      <color indexed="10"/>
      <name val="Calibri"/>
      <family val="2"/>
      <charset val="186"/>
    </font>
    <font>
      <sz val="11"/>
      <name val="Calibri"/>
      <family val="2"/>
      <charset val="186"/>
    </font>
    <font>
      <b/>
      <sz val="9"/>
      <name val="Times New Roman"/>
      <family val="2"/>
      <charset val="186"/>
    </font>
    <font>
      <b/>
      <sz val="8"/>
      <name val="Calibri"/>
      <family val="2"/>
      <charset val="186"/>
    </font>
    <font>
      <sz val="11"/>
      <color theme="1"/>
      <name val="Calibri"/>
      <family val="2"/>
      <charset val="186"/>
      <scheme val="minor"/>
    </font>
    <font>
      <sz val="11"/>
      <name val="Calibri"/>
      <family val="2"/>
      <charset val="186"/>
      <scheme val="minor"/>
    </font>
    <font>
      <sz val="11"/>
      <color theme="1"/>
      <name val="Times New Roman"/>
      <family val="1"/>
      <charset val="186"/>
    </font>
    <font>
      <sz val="10"/>
      <color theme="1"/>
      <name val="Times New Roman"/>
      <family val="1"/>
      <charset val="186"/>
    </font>
    <font>
      <b/>
      <sz val="10"/>
      <color theme="1"/>
      <name val="Times New Roman"/>
      <family val="1"/>
      <charset val="186"/>
    </font>
    <font>
      <strike/>
      <sz val="11"/>
      <color indexed="8"/>
      <name val="Calibri"/>
      <family val="2"/>
      <charset val="186"/>
    </font>
    <font>
      <b/>
      <i/>
      <sz val="11"/>
      <color indexed="8"/>
      <name val="Times New Roman"/>
      <family val="1"/>
      <charset val="186"/>
    </font>
    <font>
      <b/>
      <i/>
      <sz val="9"/>
      <color indexed="8"/>
      <name val="Times New Roman"/>
      <family val="1"/>
      <charset val="186"/>
    </font>
    <font>
      <sz val="9"/>
      <color indexed="10"/>
      <name val="Calibri"/>
      <family val="2"/>
      <charset val="186"/>
    </font>
    <font>
      <sz val="8"/>
      <color indexed="8"/>
      <name val="Times New Roman"/>
      <family val="1"/>
      <charset val="186"/>
    </font>
    <font>
      <b/>
      <sz val="8"/>
      <color indexed="8"/>
      <name val="Times New Roman"/>
      <family val="1"/>
      <charset val="186"/>
    </font>
    <font>
      <sz val="9"/>
      <color indexed="10"/>
      <name val="Times New Roman"/>
      <family val="1"/>
      <charset val="186"/>
    </font>
    <font>
      <b/>
      <i/>
      <sz val="10"/>
      <color indexed="8"/>
      <name val="Times New Roman"/>
      <family val="1"/>
      <charset val="186"/>
    </font>
    <font>
      <sz val="9"/>
      <color rgb="FFFF0000"/>
      <name val="Calibri"/>
      <family val="2"/>
      <charset val="186"/>
    </font>
    <font>
      <b/>
      <i/>
      <sz val="11"/>
      <color indexed="10"/>
      <name val="Times New Roman"/>
      <family val="1"/>
      <charset val="186"/>
    </font>
    <font>
      <sz val="10"/>
      <color indexed="8"/>
      <name val="Times New Roman"/>
      <family val="2"/>
      <charset val="186"/>
    </font>
    <font>
      <b/>
      <sz val="11"/>
      <color indexed="8"/>
      <name val="Calibri"/>
      <family val="2"/>
      <charset val="186"/>
    </font>
    <font>
      <b/>
      <i/>
      <sz val="10"/>
      <color theme="1"/>
      <name val="Times New Roman"/>
      <family val="1"/>
      <charset val="186"/>
    </font>
    <font>
      <b/>
      <sz val="9"/>
      <color theme="1"/>
      <name val="Times New Roman"/>
      <family val="1"/>
      <charset val="186"/>
    </font>
    <font>
      <sz val="9"/>
      <color theme="1"/>
      <name val="Times New Roman"/>
      <family val="1"/>
      <charset val="186"/>
    </font>
    <font>
      <b/>
      <i/>
      <sz val="11"/>
      <color theme="1"/>
      <name val="Times New Roman"/>
      <family val="1"/>
      <charset val="186"/>
    </font>
    <font>
      <sz val="9"/>
      <color indexed="53"/>
      <name val="Times New Roman"/>
      <family val="2"/>
      <charset val="186"/>
    </font>
    <font>
      <sz val="10"/>
      <color indexed="8"/>
      <name val="Calibri"/>
      <family val="2"/>
      <charset val="186"/>
    </font>
    <font>
      <b/>
      <sz val="8"/>
      <color indexed="10"/>
      <name val="Times New Roman"/>
      <family val="1"/>
      <charset val="186"/>
    </font>
    <font>
      <sz val="9"/>
      <color theme="1"/>
      <name val="Times New Roman"/>
      <family val="2"/>
      <charset val="186"/>
    </font>
  </fonts>
  <fills count="2">
    <fill>
      <patternFill patternType="none"/>
    </fill>
    <fill>
      <patternFill patternType="gray125"/>
    </fill>
  </fills>
  <borders count="173">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style="thin">
        <color indexed="8"/>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indexed="8"/>
      </left>
      <right style="medium">
        <color indexed="64"/>
      </right>
      <top/>
      <bottom/>
      <diagonal/>
    </border>
    <border>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8"/>
      </left>
      <right style="medium">
        <color indexed="64"/>
      </right>
      <top/>
      <bottom style="medium">
        <color indexed="64"/>
      </bottom>
      <diagonal/>
    </border>
    <border>
      <left style="medium">
        <color indexed="64"/>
      </left>
      <right style="medium">
        <color indexed="8"/>
      </right>
      <top style="thin">
        <color indexed="8"/>
      </top>
      <bottom style="thin">
        <color indexed="8"/>
      </bottom>
      <diagonal/>
    </border>
    <border>
      <left style="medium">
        <color indexed="64"/>
      </left>
      <right/>
      <top style="thin">
        <color indexed="8"/>
      </top>
      <bottom style="thin">
        <color indexed="8"/>
      </bottom>
      <diagonal/>
    </border>
    <border>
      <left style="medium">
        <color indexed="64"/>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8"/>
      </bottom>
      <diagonal/>
    </border>
    <border>
      <left style="medium">
        <color indexed="64"/>
      </left>
      <right/>
      <top/>
      <bottom style="thin">
        <color indexed="8"/>
      </bottom>
      <diagonal/>
    </border>
    <border>
      <left/>
      <right style="medium">
        <color indexed="64"/>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bottom style="thin">
        <color indexed="64"/>
      </bottom>
      <diagonal/>
    </border>
    <border>
      <left style="medium">
        <color indexed="64"/>
      </left>
      <right/>
      <top style="thin">
        <color indexed="8"/>
      </top>
      <bottom/>
      <diagonal/>
    </border>
    <border>
      <left style="thin">
        <color indexed="8"/>
      </left>
      <right style="thin">
        <color indexed="8"/>
      </right>
      <top style="thin">
        <color indexed="8"/>
      </top>
      <bottom/>
      <diagonal/>
    </border>
    <border>
      <left style="thin">
        <color indexed="8"/>
      </left>
      <right style="medium">
        <color indexed="64"/>
      </right>
      <top style="thin">
        <color indexed="8"/>
      </top>
      <bottom/>
      <diagonal/>
    </border>
    <border>
      <left style="medium">
        <color indexed="64"/>
      </left>
      <right/>
      <top style="thin">
        <color indexed="8"/>
      </top>
      <bottom style="medium">
        <color indexed="8"/>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top style="medium">
        <color indexed="8"/>
      </top>
      <bottom style="medium">
        <color indexed="8"/>
      </bottom>
      <diagonal/>
    </border>
    <border>
      <left style="medium">
        <color indexed="8"/>
      </left>
      <right/>
      <top/>
      <bottom style="medium">
        <color indexed="8"/>
      </bottom>
      <diagonal/>
    </border>
    <border>
      <left style="thin">
        <color indexed="8"/>
      </left>
      <right style="thin">
        <color indexed="8"/>
      </right>
      <top/>
      <bottom style="medium">
        <color indexed="8"/>
      </bottom>
      <diagonal/>
    </border>
    <border>
      <left/>
      <right style="medium">
        <color indexed="64"/>
      </right>
      <top/>
      <bottom style="medium">
        <color indexed="8"/>
      </bottom>
      <diagonal/>
    </border>
    <border>
      <left style="medium">
        <color indexed="64"/>
      </left>
      <right/>
      <top style="medium">
        <color indexed="8"/>
      </top>
      <bottom style="thin">
        <color indexed="8"/>
      </bottom>
      <diagonal/>
    </border>
    <border>
      <left style="medium">
        <color indexed="8"/>
      </left>
      <right/>
      <top style="medium">
        <color indexed="8"/>
      </top>
      <bottom style="thin">
        <color indexed="8"/>
      </bottom>
      <diagonal/>
    </border>
    <border>
      <left style="thin">
        <color indexed="8"/>
      </left>
      <right style="thin">
        <color indexed="8"/>
      </right>
      <top style="medium">
        <color indexed="8"/>
      </top>
      <bottom style="thin">
        <color indexed="8"/>
      </bottom>
      <diagonal/>
    </border>
    <border>
      <left/>
      <right style="medium">
        <color indexed="64"/>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thin">
        <color indexed="8"/>
      </top>
      <bottom/>
      <diagonal/>
    </border>
    <border>
      <left style="medium">
        <color indexed="8"/>
      </left>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right style="medium">
        <color indexed="64"/>
      </right>
      <top style="medium">
        <color indexed="8"/>
      </top>
      <bottom style="medium">
        <color indexed="8"/>
      </bottom>
      <diagonal/>
    </border>
    <border>
      <left style="thin">
        <color indexed="64"/>
      </left>
      <right style="medium">
        <color indexed="64"/>
      </right>
      <top style="medium">
        <color indexed="64"/>
      </top>
      <bottom style="thin">
        <color indexed="64"/>
      </bottom>
      <diagonal/>
    </border>
    <border>
      <left/>
      <right style="medium">
        <color indexed="64"/>
      </right>
      <top/>
      <bottom style="thin">
        <color indexed="8"/>
      </bottom>
      <diagonal/>
    </border>
    <border>
      <left/>
      <right style="medium">
        <color indexed="64"/>
      </right>
      <top style="thin">
        <color indexed="8"/>
      </top>
      <bottom/>
      <diagonal/>
    </border>
    <border>
      <left/>
      <right style="medium">
        <color indexed="64"/>
      </right>
      <top style="thin">
        <color indexed="8"/>
      </top>
      <bottom style="medium">
        <color indexed="64"/>
      </bottom>
      <diagonal/>
    </border>
    <border>
      <left style="medium">
        <color indexed="64"/>
      </left>
      <right style="medium">
        <color indexed="8"/>
      </right>
      <top style="medium">
        <color indexed="8"/>
      </top>
      <bottom style="thin">
        <color indexed="8"/>
      </bottom>
      <diagonal/>
    </border>
    <border>
      <left/>
      <right style="thin">
        <color indexed="8"/>
      </right>
      <top style="medium">
        <color indexed="8"/>
      </top>
      <bottom style="thin">
        <color indexed="8"/>
      </bottom>
      <diagonal/>
    </border>
    <border>
      <left style="medium">
        <color indexed="64"/>
      </left>
      <right style="medium">
        <color indexed="8"/>
      </right>
      <top style="thin">
        <color indexed="8"/>
      </top>
      <bottom/>
      <diagonal/>
    </border>
    <border>
      <left style="thin">
        <color indexed="8"/>
      </left>
      <right style="medium">
        <color indexed="64"/>
      </right>
      <top style="medium">
        <color indexed="8"/>
      </top>
      <bottom style="medium">
        <color indexed="8"/>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8"/>
      </top>
      <bottom style="medium">
        <color indexed="64"/>
      </bottom>
      <diagonal/>
    </border>
    <border>
      <left style="medium">
        <color indexed="64"/>
      </left>
      <right style="medium">
        <color indexed="8"/>
      </right>
      <top/>
      <bottom style="medium">
        <color indexed="8"/>
      </bottom>
      <diagonal/>
    </border>
    <border>
      <left style="thin">
        <color indexed="64"/>
      </left>
      <right style="medium">
        <color indexed="64"/>
      </right>
      <top style="thin">
        <color indexed="64"/>
      </top>
      <bottom style="thin">
        <color indexed="64"/>
      </bottom>
      <diagonal/>
    </border>
    <border>
      <left style="thin">
        <color indexed="8"/>
      </left>
      <right style="thin">
        <color indexed="8"/>
      </right>
      <top/>
      <bottom style="medium">
        <color indexed="64"/>
      </bottom>
      <diagonal/>
    </border>
    <border>
      <left style="medium">
        <color indexed="8"/>
      </left>
      <right/>
      <top/>
      <bottom/>
      <diagonal/>
    </border>
    <border>
      <left style="thin">
        <color indexed="8"/>
      </left>
      <right style="thin">
        <color indexed="8"/>
      </right>
      <top/>
      <bottom/>
      <diagonal/>
    </border>
    <border>
      <left/>
      <right style="medium">
        <color indexed="64"/>
      </right>
      <top/>
      <bottom/>
      <diagonal/>
    </border>
    <border>
      <left style="medium">
        <color indexed="64"/>
      </left>
      <right/>
      <top style="medium">
        <color indexed="8"/>
      </top>
      <bottom style="medium">
        <color indexed="64"/>
      </bottom>
      <diagonal/>
    </border>
    <border>
      <left style="medium">
        <color indexed="8"/>
      </left>
      <right/>
      <top style="medium">
        <color indexed="8"/>
      </top>
      <bottom style="medium">
        <color indexed="64"/>
      </bottom>
      <diagonal/>
    </border>
    <border>
      <left style="thin">
        <color indexed="8"/>
      </left>
      <right style="thin">
        <color indexed="8"/>
      </right>
      <top style="medium">
        <color indexed="8"/>
      </top>
      <bottom style="medium">
        <color indexed="64"/>
      </bottom>
      <diagonal/>
    </border>
    <border>
      <left/>
      <right style="medium">
        <color indexed="64"/>
      </right>
      <top style="medium">
        <color indexed="8"/>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top style="thin">
        <color indexed="64"/>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8"/>
      </right>
      <top/>
      <bottom style="thin">
        <color indexed="8"/>
      </bottom>
      <diagonal/>
    </border>
    <border>
      <left style="thin">
        <color indexed="64"/>
      </left>
      <right/>
      <top/>
      <bottom style="thin">
        <color indexed="8"/>
      </bottom>
      <diagonal/>
    </border>
    <border>
      <left/>
      <right style="thin">
        <color indexed="8"/>
      </right>
      <top/>
      <bottom style="thin">
        <color indexed="8"/>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right style="thin">
        <color indexed="8"/>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thin">
        <color indexed="8"/>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8"/>
      </right>
      <top style="medium">
        <color indexed="64"/>
      </top>
      <bottom/>
      <diagonal/>
    </border>
    <border>
      <left style="thin">
        <color indexed="8"/>
      </left>
      <right/>
      <top style="medium">
        <color indexed="64"/>
      </top>
      <bottom/>
      <diagonal/>
    </border>
    <border>
      <left style="thin">
        <color indexed="8"/>
      </left>
      <right style="thin">
        <color indexed="8"/>
      </right>
      <top style="medium">
        <color indexed="64"/>
      </top>
      <bottom/>
      <diagonal/>
    </border>
    <border>
      <left style="medium">
        <color indexed="64"/>
      </left>
      <right style="thin">
        <color indexed="8"/>
      </right>
      <top/>
      <bottom/>
      <diagonal/>
    </border>
    <border>
      <left style="thin">
        <color indexed="8"/>
      </left>
      <right/>
      <top/>
      <bottom/>
      <diagonal/>
    </border>
    <border>
      <left style="medium">
        <color indexed="64"/>
      </left>
      <right style="thin">
        <color indexed="8"/>
      </right>
      <top/>
      <bottom style="thin">
        <color indexed="8"/>
      </bottom>
      <diagonal/>
    </border>
    <border>
      <left style="thin">
        <color indexed="8"/>
      </left>
      <right/>
      <top/>
      <bottom style="thin">
        <color indexed="8"/>
      </bottom>
      <diagonal/>
    </border>
    <border>
      <left style="thin">
        <color indexed="8"/>
      </left>
      <right style="medium">
        <color indexed="64"/>
      </right>
      <top/>
      <bottom style="thin">
        <color indexed="8"/>
      </bottom>
      <diagonal/>
    </border>
    <border>
      <left/>
      <right style="thin">
        <color indexed="8"/>
      </right>
      <top style="thin">
        <color indexed="8"/>
      </top>
      <bottom style="thin">
        <color indexed="8"/>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style="medium">
        <color indexed="8"/>
      </right>
      <top style="thin">
        <color indexed="8"/>
      </top>
      <bottom style="thin">
        <color indexed="64"/>
      </bottom>
      <diagonal/>
    </border>
    <border>
      <left style="medium">
        <color indexed="64"/>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medium">
        <color indexed="64"/>
      </right>
      <top style="medium">
        <color indexed="8"/>
      </top>
      <bottom style="medium">
        <color indexed="8"/>
      </bottom>
      <diagonal/>
    </border>
    <border>
      <left style="medium">
        <color indexed="64"/>
      </left>
      <right style="medium">
        <color indexed="8"/>
      </right>
      <top style="medium">
        <color indexed="8"/>
      </top>
      <bottom/>
      <diagonal/>
    </border>
    <border>
      <left style="medium">
        <color indexed="8"/>
      </left>
      <right style="medium">
        <color indexed="8"/>
      </right>
      <top style="medium">
        <color indexed="8"/>
      </top>
      <bottom/>
      <diagonal/>
    </border>
    <border>
      <left style="medium">
        <color indexed="8"/>
      </left>
      <right style="medium">
        <color indexed="64"/>
      </right>
      <top style="medium">
        <color indexed="8"/>
      </top>
      <bottom/>
      <diagonal/>
    </border>
    <border>
      <left style="medium">
        <color indexed="8"/>
      </left>
      <right style="medium">
        <color indexed="8"/>
      </right>
      <top/>
      <bottom/>
      <diagonal/>
    </border>
    <border>
      <left style="medium">
        <color indexed="8"/>
      </left>
      <right style="medium">
        <color indexed="64"/>
      </right>
      <top/>
      <bottom/>
      <diagonal/>
    </border>
    <border>
      <left style="medium">
        <color indexed="64"/>
      </left>
      <right style="medium">
        <color indexed="8"/>
      </right>
      <top style="medium">
        <color indexed="64"/>
      </top>
      <bottom style="thin">
        <color indexed="8"/>
      </bottom>
      <diagonal/>
    </border>
    <border>
      <left style="medium">
        <color indexed="8"/>
      </left>
      <right/>
      <top style="medium">
        <color indexed="64"/>
      </top>
      <bottom style="medium">
        <color indexed="8"/>
      </bottom>
      <diagonal/>
    </border>
    <border>
      <left style="medium">
        <color indexed="64"/>
      </left>
      <right style="thin">
        <color indexed="8"/>
      </right>
      <top style="medium">
        <color indexed="64"/>
      </top>
      <bottom style="medium">
        <color indexed="8"/>
      </bottom>
      <diagonal/>
    </border>
    <border>
      <left style="medium">
        <color indexed="64"/>
      </left>
      <right style="thin">
        <color indexed="8"/>
      </right>
      <top style="medium">
        <color indexed="8"/>
      </top>
      <bottom style="medium">
        <color indexed="8"/>
      </bottom>
      <diagonal/>
    </border>
    <border>
      <left style="medium">
        <color indexed="64"/>
      </left>
      <right style="thin">
        <color indexed="8"/>
      </right>
      <top style="medium">
        <color indexed="8"/>
      </top>
      <bottom style="medium">
        <color indexed="64"/>
      </bottom>
      <diagonal/>
    </border>
    <border>
      <left style="thin">
        <color indexed="8"/>
      </left>
      <right style="medium">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medium">
        <color indexed="64"/>
      </left>
      <right style="medium">
        <color indexed="64"/>
      </right>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style="medium">
        <color indexed="64"/>
      </left>
      <right style="medium">
        <color indexed="64"/>
      </right>
      <top/>
      <bottom/>
      <diagonal/>
    </border>
  </borders>
  <cellStyleXfs count="2">
    <xf numFmtId="0" fontId="0" fillId="0" borderId="0"/>
    <xf numFmtId="43" fontId="64" fillId="0" borderId="0" applyFont="0" applyFill="0" applyBorder="0" applyAlignment="0" applyProtection="0"/>
  </cellStyleXfs>
  <cellXfs count="1294">
    <xf numFmtId="0" fontId="0" fillId="0" borderId="0" xfId="0"/>
    <xf numFmtId="0" fontId="0" fillId="0" borderId="0" xfId="0" applyFont="1" applyFill="1"/>
    <xf numFmtId="0" fontId="1" fillId="0" borderId="0" xfId="0" applyFont="1" applyFill="1"/>
    <xf numFmtId="0" fontId="2" fillId="0" borderId="0" xfId="0" applyFont="1" applyFill="1"/>
    <xf numFmtId="0" fontId="3" fillId="0" borderId="0" xfId="0" applyFont="1" applyFill="1" applyAlignment="1">
      <alignment horizontal="center"/>
    </xf>
    <xf numFmtId="0" fontId="4" fillId="0" borderId="0" xfId="0" applyFont="1" applyFill="1" applyAlignment="1">
      <alignment horizontal="center"/>
    </xf>
    <xf numFmtId="0" fontId="0" fillId="0" borderId="1" xfId="0" applyFont="1" applyFill="1" applyBorder="1"/>
    <xf numFmtId="0" fontId="1" fillId="0" borderId="1" xfId="0" applyFont="1" applyFill="1" applyBorder="1" applyAlignment="1">
      <alignment horizontal="right"/>
    </xf>
    <xf numFmtId="0" fontId="0" fillId="0" borderId="0" xfId="0" applyFont="1" applyFill="1" applyAlignment="1">
      <alignment wrapText="1"/>
    </xf>
    <xf numFmtId="0" fontId="5" fillId="0" borderId="2" xfId="0" applyFont="1" applyFill="1" applyBorder="1"/>
    <xf numFmtId="0" fontId="4" fillId="0" borderId="2" xfId="0" applyFont="1" applyFill="1" applyBorder="1" applyAlignment="1">
      <alignment horizontal="center"/>
    </xf>
    <xf numFmtId="0" fontId="4" fillId="0" borderId="3" xfId="0" applyFont="1" applyFill="1" applyBorder="1" applyAlignment="1">
      <alignment horizontal="center" vertical="center" wrapText="1"/>
    </xf>
    <xf numFmtId="0" fontId="4" fillId="0" borderId="0" xfId="0" applyFont="1" applyFill="1" applyBorder="1" applyAlignment="1">
      <alignment horizontal="center"/>
    </xf>
    <xf numFmtId="0" fontId="5" fillId="0" borderId="0" xfId="0" applyFont="1" applyFill="1" applyBorder="1"/>
    <xf numFmtId="0" fontId="0" fillId="0" borderId="0" xfId="0" applyFont="1" applyFill="1" applyBorder="1"/>
    <xf numFmtId="0" fontId="6" fillId="0" borderId="2" xfId="0" applyFont="1" applyFill="1" applyBorder="1" applyAlignment="1">
      <alignment horizontal="center"/>
    </xf>
    <xf numFmtId="0" fontId="7" fillId="0" borderId="4" xfId="0" applyFont="1" applyFill="1" applyBorder="1" applyAlignment="1">
      <alignment horizontal="left"/>
    </xf>
    <xf numFmtId="0" fontId="7" fillId="0" borderId="5" xfId="0" applyFont="1" applyFill="1" applyBorder="1" applyAlignment="1">
      <alignment horizontal="right"/>
    </xf>
    <xf numFmtId="0" fontId="8" fillId="0" borderId="0" xfId="0" applyFont="1" applyFill="1" applyBorder="1" applyAlignment="1">
      <alignment horizontal="left"/>
    </xf>
    <xf numFmtId="0" fontId="9" fillId="0" borderId="2" xfId="0" applyFont="1" applyFill="1" applyBorder="1"/>
    <xf numFmtId="0" fontId="9" fillId="0" borderId="3" xfId="0" applyFont="1" applyFill="1" applyBorder="1"/>
    <xf numFmtId="0" fontId="8" fillId="0" borderId="0" xfId="0" applyFont="1" applyFill="1" applyBorder="1" applyAlignment="1">
      <alignment horizontal="right"/>
    </xf>
    <xf numFmtId="164" fontId="10" fillId="0" borderId="0" xfId="0" applyNumberFormat="1" applyFont="1" applyFill="1" applyBorder="1"/>
    <xf numFmtId="0" fontId="11" fillId="0" borderId="0" xfId="0" applyFont="1" applyFill="1" applyBorder="1"/>
    <xf numFmtId="0" fontId="7" fillId="0" borderId="2" xfId="0" applyFont="1" applyFill="1" applyBorder="1" applyAlignment="1">
      <alignment horizontal="left"/>
    </xf>
    <xf numFmtId="0" fontId="7" fillId="0" borderId="3" xfId="0" applyFont="1" applyFill="1" applyBorder="1" applyAlignment="1">
      <alignment horizontal="right"/>
    </xf>
    <xf numFmtId="0" fontId="12" fillId="0" borderId="2" xfId="0" applyFont="1" applyFill="1" applyBorder="1"/>
    <xf numFmtId="0" fontId="12" fillId="0" borderId="3" xfId="0" applyFont="1" applyFill="1" applyBorder="1"/>
    <xf numFmtId="0" fontId="13" fillId="0" borderId="2" xfId="0" applyFont="1" applyFill="1" applyBorder="1" applyAlignment="1">
      <alignment horizontal="left"/>
    </xf>
    <xf numFmtId="0" fontId="13" fillId="0" borderId="3" xfId="0" applyFont="1" applyFill="1" applyBorder="1"/>
    <xf numFmtId="0" fontId="6" fillId="0" borderId="0" xfId="0" applyFont="1" applyFill="1" applyBorder="1"/>
    <xf numFmtId="0" fontId="14" fillId="0" borderId="0" xfId="0" applyFont="1" applyFill="1" applyBorder="1" applyAlignment="1">
      <alignment horizontal="right"/>
    </xf>
    <xf numFmtId="0" fontId="15" fillId="0" borderId="0" xfId="0" applyFont="1" applyFill="1" applyBorder="1"/>
    <xf numFmtId="165" fontId="13" fillId="0" borderId="3" xfId="0" applyNumberFormat="1" applyFont="1" applyFill="1" applyBorder="1"/>
    <xf numFmtId="0" fontId="9" fillId="0" borderId="2" xfId="0" applyFont="1" applyFill="1" applyBorder="1" applyAlignment="1">
      <alignment horizontal="left" wrapText="1"/>
    </xf>
    <xf numFmtId="0" fontId="7" fillId="0" borderId="2" xfId="0" applyFont="1" applyFill="1" applyBorder="1" applyAlignment="1">
      <alignment horizontal="left" wrapText="1"/>
    </xf>
    <xf numFmtId="2" fontId="7" fillId="0" borderId="3" xfId="0" applyNumberFormat="1" applyFont="1" applyFill="1" applyBorder="1"/>
    <xf numFmtId="0" fontId="16" fillId="0" borderId="0" xfId="0" applyFont="1" applyFill="1" applyBorder="1"/>
    <xf numFmtId="0" fontId="17" fillId="0" borderId="0" xfId="0" applyFont="1" applyFill="1" applyBorder="1"/>
    <xf numFmtId="0" fontId="16" fillId="0" borderId="0" xfId="0" applyFont="1" applyFill="1" applyBorder="1" applyAlignment="1">
      <alignment horizontal="right"/>
    </xf>
    <xf numFmtId="0" fontId="17" fillId="0" borderId="0" xfId="0" applyFont="1" applyFill="1" applyBorder="1" applyAlignment="1">
      <alignment horizontal="right"/>
    </xf>
    <xf numFmtId="0" fontId="7" fillId="0" borderId="2" xfId="0" applyFont="1" applyFill="1" applyBorder="1"/>
    <xf numFmtId="0" fontId="7" fillId="0" borderId="3" xfId="0" applyFont="1" applyFill="1" applyBorder="1"/>
    <xf numFmtId="0" fontId="7" fillId="0" borderId="2" xfId="0" applyFont="1" applyFill="1" applyBorder="1" applyAlignment="1">
      <alignment wrapText="1"/>
    </xf>
    <xf numFmtId="0" fontId="7" fillId="0" borderId="2" xfId="0" applyFont="1" applyFill="1" applyBorder="1" applyAlignment="1">
      <alignment horizontal="center" vertical="center" wrapText="1"/>
    </xf>
    <xf numFmtId="165" fontId="7" fillId="0" borderId="3" xfId="0" applyNumberFormat="1" applyFont="1" applyFill="1" applyBorder="1"/>
    <xf numFmtId="0" fontId="13" fillId="0" borderId="2" xfId="0" applyFont="1" applyFill="1" applyBorder="1" applyAlignment="1">
      <alignment horizontal="left" vertical="center" wrapText="1"/>
    </xf>
    <xf numFmtId="0" fontId="9" fillId="0" borderId="2" xfId="0" applyFont="1" applyFill="1" applyBorder="1" applyAlignment="1">
      <alignment wrapText="1"/>
    </xf>
    <xf numFmtId="0" fontId="9" fillId="0" borderId="0" xfId="0" applyFont="1" applyFill="1" applyBorder="1" applyAlignment="1">
      <alignment horizontal="right"/>
    </xf>
    <xf numFmtId="49" fontId="6" fillId="0" borderId="2" xfId="0" applyNumberFormat="1" applyFont="1" applyFill="1" applyBorder="1" applyAlignment="1">
      <alignment horizontal="center"/>
    </xf>
    <xf numFmtId="0" fontId="9" fillId="0" borderId="2" xfId="0" applyFont="1" applyFill="1" applyBorder="1" applyAlignment="1">
      <alignment vertical="center" wrapText="1"/>
    </xf>
    <xf numFmtId="0" fontId="9" fillId="0" borderId="6" xfId="0" applyFont="1" applyFill="1" applyBorder="1" applyAlignment="1">
      <alignment horizontal="right"/>
    </xf>
    <xf numFmtId="0" fontId="2" fillId="0" borderId="0" xfId="0" applyFont="1" applyFill="1" applyBorder="1"/>
    <xf numFmtId="0" fontId="9" fillId="0" borderId="0" xfId="0" applyFont="1" applyFill="1" applyAlignment="1">
      <alignment wrapText="1"/>
    </xf>
    <xf numFmtId="0" fontId="9" fillId="0" borderId="2" xfId="0" applyFont="1" applyFill="1" applyBorder="1" applyAlignment="1">
      <alignment horizontal="left"/>
    </xf>
    <xf numFmtId="0" fontId="9" fillId="0" borderId="0" xfId="0" applyFont="1" applyFill="1" applyBorder="1"/>
    <xf numFmtId="0" fontId="8" fillId="0" borderId="0" xfId="0" applyFont="1" applyFill="1" applyBorder="1" applyAlignment="1">
      <alignment horizontal="center"/>
    </xf>
    <xf numFmtId="0" fontId="18" fillId="0" borderId="0" xfId="0" applyFont="1" applyFill="1" applyBorder="1"/>
    <xf numFmtId="0" fontId="13" fillId="0" borderId="2" xfId="0" applyFont="1" applyFill="1" applyBorder="1" applyAlignment="1">
      <alignment horizontal="center"/>
    </xf>
    <xf numFmtId="0" fontId="19" fillId="0" borderId="7" xfId="0" applyFont="1" applyFill="1" applyBorder="1" applyAlignment="1">
      <alignment horizontal="left"/>
    </xf>
    <xf numFmtId="165" fontId="20" fillId="0" borderId="3" xfId="0" applyNumberFormat="1" applyFont="1" applyFill="1" applyBorder="1"/>
    <xf numFmtId="0" fontId="8" fillId="0" borderId="0" xfId="0" applyFont="1" applyFill="1" applyBorder="1" applyAlignment="1"/>
    <xf numFmtId="166" fontId="21" fillId="0" borderId="0" xfId="0" applyNumberFormat="1" applyFont="1" applyFill="1"/>
    <xf numFmtId="0" fontId="19" fillId="0" borderId="2" xfId="0" applyFont="1" applyFill="1" applyBorder="1" applyAlignment="1">
      <alignment horizontal="left"/>
    </xf>
    <xf numFmtId="0" fontId="19" fillId="0" borderId="5" xfId="0" applyFont="1" applyFill="1" applyBorder="1"/>
    <xf numFmtId="0" fontId="22" fillId="0" borderId="0" xfId="0" applyFont="1" applyFill="1"/>
    <xf numFmtId="0" fontId="21" fillId="0" borderId="0" xfId="0" applyFont="1" applyFill="1"/>
    <xf numFmtId="165" fontId="19" fillId="0" borderId="5" xfId="0" applyNumberFormat="1" applyFont="1" applyFill="1" applyBorder="1"/>
    <xf numFmtId="165" fontId="8" fillId="0" borderId="0" xfId="0" applyNumberFormat="1" applyFont="1" applyFill="1" applyBorder="1" applyAlignment="1"/>
    <xf numFmtId="166" fontId="17" fillId="0" borderId="0" xfId="0" applyNumberFormat="1" applyFont="1" applyFill="1"/>
    <xf numFmtId="165" fontId="19" fillId="0" borderId="3" xfId="0" applyNumberFormat="1" applyFont="1" applyFill="1" applyBorder="1"/>
    <xf numFmtId="0" fontId="19" fillId="0" borderId="2" xfId="0" applyFont="1" applyFill="1" applyBorder="1"/>
    <xf numFmtId="0" fontId="19" fillId="0" borderId="3" xfId="0" applyFont="1" applyFill="1" applyBorder="1"/>
    <xf numFmtId="0" fontId="8" fillId="0" borderId="0" xfId="0" applyFont="1" applyFill="1" applyBorder="1"/>
    <xf numFmtId="165" fontId="9" fillId="0" borderId="8" xfId="0" applyNumberFormat="1" applyFont="1" applyFill="1" applyBorder="1"/>
    <xf numFmtId="0" fontId="9" fillId="0" borderId="8" xfId="0" applyFont="1" applyFill="1" applyBorder="1"/>
    <xf numFmtId="0" fontId="20" fillId="0" borderId="2" xfId="0" applyFont="1" applyFill="1" applyBorder="1" applyAlignment="1">
      <alignment horizontal="center"/>
    </xf>
    <xf numFmtId="165" fontId="15" fillId="0" borderId="0" xfId="0" applyNumberFormat="1" applyFont="1" applyFill="1"/>
    <xf numFmtId="0" fontId="23" fillId="0" borderId="9" xfId="0" applyFont="1" applyFill="1" applyBorder="1" applyAlignment="1">
      <alignment horizontal="center"/>
    </xf>
    <xf numFmtId="0" fontId="9" fillId="0" borderId="0" xfId="0" applyFont="1" applyFill="1"/>
    <xf numFmtId="0" fontId="9" fillId="0" borderId="0" xfId="0" applyFont="1" applyFill="1" applyAlignment="1">
      <alignment horizontal="right"/>
    </xf>
    <xf numFmtId="0" fontId="23" fillId="0" borderId="0" xfId="0" applyFont="1" applyFill="1" applyAlignment="1">
      <alignment horizontal="center"/>
    </xf>
    <xf numFmtId="0" fontId="9" fillId="0" borderId="0" xfId="0" applyFont="1" applyFill="1" applyAlignment="1">
      <alignment horizontal="center"/>
    </xf>
    <xf numFmtId="0" fontId="7" fillId="0" borderId="0" xfId="0" applyFont="1" applyFill="1" applyAlignment="1">
      <alignment horizontal="center"/>
    </xf>
    <xf numFmtId="2" fontId="7" fillId="0" borderId="0" xfId="0" applyNumberFormat="1" applyFont="1" applyFill="1"/>
    <xf numFmtId="2" fontId="9" fillId="0" borderId="0" xfId="0" applyNumberFormat="1" applyFont="1" applyFill="1"/>
    <xf numFmtId="0" fontId="24" fillId="0" borderId="0" xfId="0" applyFont="1" applyFill="1"/>
    <xf numFmtId="0" fontId="24" fillId="0" borderId="0" xfId="0" applyFont="1" applyFill="1" applyAlignment="1">
      <alignment horizontal="center"/>
    </xf>
    <xf numFmtId="0" fontId="0" fillId="0" borderId="0" xfId="0" applyFill="1"/>
    <xf numFmtId="0" fontId="4" fillId="0" borderId="0" xfId="0" applyFont="1" applyFill="1"/>
    <xf numFmtId="0" fontId="19" fillId="0" borderId="10" xfId="0" applyFont="1" applyFill="1" applyBorder="1" applyAlignment="1">
      <alignment horizontal="center"/>
    </xf>
    <xf numFmtId="0" fontId="19" fillId="0" borderId="11" xfId="0" applyFont="1" applyFill="1" applyBorder="1" applyAlignment="1">
      <alignment horizontal="center" vertical="center" wrapText="1"/>
    </xf>
    <xf numFmtId="0" fontId="26" fillId="0" borderId="12"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25" fillId="0" borderId="14" xfId="0" applyFont="1" applyFill="1" applyBorder="1" applyAlignment="1">
      <alignment horizontal="center"/>
    </xf>
    <xf numFmtId="0" fontId="25" fillId="0" borderId="15" xfId="0" applyFont="1" applyFill="1" applyBorder="1" applyAlignment="1">
      <alignment horizontal="center"/>
    </xf>
    <xf numFmtId="0" fontId="12" fillId="0" borderId="19" xfId="0" applyFont="1" applyFill="1" applyBorder="1"/>
    <xf numFmtId="0" fontId="12" fillId="0" borderId="8" xfId="0" applyFont="1" applyFill="1" applyBorder="1"/>
    <xf numFmtId="0" fontId="28" fillId="0" borderId="0" xfId="0" applyFont="1" applyFill="1" applyBorder="1" applyAlignment="1">
      <alignment wrapText="1"/>
    </xf>
    <xf numFmtId="0" fontId="19" fillId="0" borderId="23" xfId="0" applyFont="1" applyFill="1" applyBorder="1" applyAlignment="1">
      <alignment wrapText="1"/>
    </xf>
    <xf numFmtId="165" fontId="12" fillId="0" borderId="22" xfId="0" applyNumberFormat="1" applyFont="1" applyFill="1" applyBorder="1"/>
    <xf numFmtId="0" fontId="12" fillId="0" borderId="25" xfId="0" applyFont="1" applyFill="1" applyBorder="1"/>
    <xf numFmtId="0" fontId="30" fillId="0" borderId="0" xfId="0" applyFont="1" applyFill="1" applyBorder="1" applyAlignment="1">
      <alignment horizontal="right" wrapText="1"/>
    </xf>
    <xf numFmtId="0" fontId="13" fillId="0" borderId="0" xfId="0" applyFont="1" applyFill="1" applyBorder="1" applyAlignment="1">
      <alignment horizontal="right" wrapText="1"/>
    </xf>
    <xf numFmtId="0" fontId="33" fillId="0" borderId="0" xfId="0" applyFont="1" applyFill="1" applyBorder="1"/>
    <xf numFmtId="0" fontId="12" fillId="0" borderId="4" xfId="0" applyFont="1" applyFill="1" applyBorder="1"/>
    <xf numFmtId="0" fontId="13" fillId="0" borderId="8" xfId="0" applyFont="1" applyFill="1" applyBorder="1" applyAlignment="1">
      <alignment horizontal="right"/>
    </xf>
    <xf numFmtId="0" fontId="12" fillId="0" borderId="8" xfId="0" applyFont="1" applyFill="1" applyBorder="1" applyAlignment="1">
      <alignment wrapText="1"/>
    </xf>
    <xf numFmtId="0" fontId="12" fillId="0" borderId="57" xfId="0" applyFont="1" applyFill="1" applyBorder="1"/>
    <xf numFmtId="0" fontId="0" fillId="0" borderId="1" xfId="0" applyFill="1" applyBorder="1"/>
    <xf numFmtId="0" fontId="14" fillId="0" borderId="0" xfId="0" applyFont="1" applyFill="1"/>
    <xf numFmtId="0" fontId="35" fillId="0" borderId="0" xfId="0" applyFont="1" applyFill="1"/>
    <xf numFmtId="0" fontId="36" fillId="0" borderId="0" xfId="0" applyFont="1" applyFill="1"/>
    <xf numFmtId="0" fontId="37" fillId="0" borderId="0" xfId="0" applyFont="1" applyFill="1"/>
    <xf numFmtId="0" fontId="13" fillId="0" borderId="65" xfId="0" applyFont="1" applyFill="1" applyBorder="1"/>
    <xf numFmtId="0" fontId="13" fillId="0" borderId="66" xfId="0" applyFont="1" applyFill="1" applyBorder="1"/>
    <xf numFmtId="0" fontId="13" fillId="0" borderId="67" xfId="0" applyFont="1" applyFill="1" applyBorder="1"/>
    <xf numFmtId="0" fontId="13" fillId="0" borderId="68" xfId="0" applyFont="1" applyFill="1" applyBorder="1" applyAlignment="1">
      <alignment horizontal="right"/>
    </xf>
    <xf numFmtId="0" fontId="13" fillId="0" borderId="69" xfId="0" applyFont="1" applyFill="1" applyBorder="1" applyAlignment="1">
      <alignment vertical="center" shrinkToFit="1"/>
    </xf>
    <xf numFmtId="0" fontId="13" fillId="0" borderId="70" xfId="0" applyFont="1" applyFill="1" applyBorder="1" applyAlignment="1">
      <alignment horizontal="center" vertical="center"/>
    </xf>
    <xf numFmtId="0" fontId="13" fillId="0" borderId="69" xfId="0" applyFont="1" applyFill="1" applyBorder="1" applyAlignment="1">
      <alignment horizontal="center" vertical="center"/>
    </xf>
    <xf numFmtId="0" fontId="13" fillId="0" borderId="65" xfId="0" applyFont="1" applyFill="1" applyBorder="1" applyAlignment="1">
      <alignment horizontal="center"/>
    </xf>
    <xf numFmtId="0" fontId="13" fillId="0" borderId="69" xfId="0" applyFont="1" applyFill="1" applyBorder="1"/>
    <xf numFmtId="0" fontId="13" fillId="0" borderId="73" xfId="0" applyFont="1" applyFill="1" applyBorder="1" applyAlignment="1">
      <alignment horizontal="center" vertical="center"/>
    </xf>
    <xf numFmtId="0" fontId="13"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32" fillId="0" borderId="0" xfId="0" applyFont="1" applyFill="1" applyBorder="1" applyAlignment="1">
      <alignment horizontal="center" wrapText="1"/>
    </xf>
    <xf numFmtId="0" fontId="13" fillId="0" borderId="72" xfId="0" applyFont="1" applyFill="1" applyBorder="1" applyAlignment="1">
      <alignment horizontal="center" vertical="center" wrapText="1"/>
    </xf>
    <xf numFmtId="0" fontId="12" fillId="0" borderId="74" xfId="0" applyFont="1" applyFill="1" applyBorder="1" applyAlignment="1">
      <alignment wrapText="1"/>
    </xf>
    <xf numFmtId="0" fontId="19" fillId="0" borderId="74" xfId="0" applyFont="1" applyFill="1" applyBorder="1" applyAlignment="1">
      <alignment wrapText="1"/>
    </xf>
    <xf numFmtId="165" fontId="39" fillId="0" borderId="74" xfId="0" applyNumberFormat="1" applyFont="1" applyFill="1" applyBorder="1"/>
    <xf numFmtId="0" fontId="39" fillId="0" borderId="74" xfId="0" applyFont="1" applyFill="1" applyBorder="1"/>
    <xf numFmtId="2" fontId="39" fillId="0" borderId="74" xfId="0" applyNumberFormat="1" applyFont="1" applyFill="1" applyBorder="1"/>
    <xf numFmtId="2" fontId="40" fillId="0" borderId="74" xfId="0" applyNumberFormat="1" applyFont="1" applyFill="1" applyBorder="1"/>
    <xf numFmtId="2" fontId="40" fillId="0" borderId="0" xfId="0" applyNumberFormat="1" applyFont="1" applyFill="1" applyBorder="1"/>
    <xf numFmtId="0" fontId="40" fillId="0" borderId="0" xfId="0" applyFont="1" applyFill="1" applyBorder="1"/>
    <xf numFmtId="0" fontId="13" fillId="0" borderId="8" xfId="0" applyFont="1" applyFill="1" applyBorder="1" applyAlignment="1">
      <alignment wrapText="1"/>
    </xf>
    <xf numFmtId="0" fontId="19" fillId="0" borderId="8" xfId="0" applyFont="1" applyFill="1" applyBorder="1" applyAlignment="1">
      <alignment wrapText="1"/>
    </xf>
    <xf numFmtId="165" fontId="41" fillId="0" borderId="74" xfId="0" applyNumberFormat="1" applyFont="1" applyFill="1" applyBorder="1"/>
    <xf numFmtId="0" fontId="12" fillId="0" borderId="8" xfId="0" applyFont="1" applyFill="1" applyBorder="1" applyAlignment="1">
      <alignment horizontal="center"/>
    </xf>
    <xf numFmtId="0" fontId="39" fillId="0" borderId="8" xfId="0" applyFont="1" applyFill="1" applyBorder="1"/>
    <xf numFmtId="0" fontId="40" fillId="0" borderId="8" xfId="0" applyFont="1" applyFill="1" applyBorder="1"/>
    <xf numFmtId="2" fontId="40" fillId="0" borderId="8" xfId="0" applyNumberFormat="1" applyFont="1" applyFill="1" applyBorder="1"/>
    <xf numFmtId="2" fontId="42" fillId="0" borderId="0" xfId="0" applyNumberFormat="1" applyFont="1" applyFill="1" applyBorder="1"/>
    <xf numFmtId="164" fontId="39" fillId="0" borderId="8" xfId="0" applyNumberFormat="1" applyFont="1" applyFill="1" applyBorder="1"/>
    <xf numFmtId="2" fontId="39" fillId="0" borderId="8" xfId="0" applyNumberFormat="1" applyFont="1" applyFill="1" applyBorder="1"/>
    <xf numFmtId="164" fontId="40" fillId="0" borderId="8" xfId="0" applyNumberFormat="1" applyFont="1" applyFill="1" applyBorder="1"/>
    <xf numFmtId="164" fontId="40" fillId="0" borderId="0" xfId="0" applyNumberFormat="1" applyFont="1" applyFill="1" applyBorder="1"/>
    <xf numFmtId="167" fontId="40" fillId="0" borderId="0" xfId="0" applyNumberFormat="1" applyFont="1" applyFill="1" applyBorder="1"/>
    <xf numFmtId="0" fontId="39" fillId="0" borderId="0" xfId="0" applyFont="1" applyFill="1" applyBorder="1"/>
    <xf numFmtId="164" fontId="0" fillId="0" borderId="0" xfId="0" applyNumberFormat="1" applyFill="1"/>
    <xf numFmtId="0" fontId="36" fillId="0" borderId="8" xfId="0" applyFont="1" applyFill="1" applyBorder="1" applyAlignment="1">
      <alignment horizontal="center" wrapText="1"/>
    </xf>
    <xf numFmtId="165" fontId="4" fillId="0" borderId="8" xfId="0" applyNumberFormat="1" applyFont="1" applyFill="1" applyBorder="1"/>
    <xf numFmtId="2" fontId="4" fillId="0" borderId="8" xfId="0" applyNumberFormat="1" applyFont="1" applyFill="1" applyBorder="1"/>
    <xf numFmtId="1" fontId="40" fillId="0" borderId="8" xfId="0" applyNumberFormat="1" applyFont="1" applyFill="1" applyBorder="1"/>
    <xf numFmtId="0" fontId="27" fillId="0" borderId="8" xfId="0" applyFont="1" applyFill="1" applyBorder="1" applyAlignment="1">
      <alignment vertical="center"/>
    </xf>
    <xf numFmtId="0" fontId="27" fillId="0" borderId="0" xfId="0" applyFont="1" applyFill="1" applyBorder="1" applyAlignment="1">
      <alignment vertical="center"/>
    </xf>
    <xf numFmtId="0" fontId="12" fillId="0" borderId="71" xfId="0" applyFont="1" applyFill="1" applyBorder="1" applyAlignment="1">
      <alignment wrapText="1"/>
    </xf>
    <xf numFmtId="0" fontId="12" fillId="0" borderId="8" xfId="0" applyFont="1" applyFill="1" applyBorder="1" applyAlignment="1">
      <alignment vertical="center" wrapText="1"/>
    </xf>
    <xf numFmtId="0" fontId="12" fillId="0" borderId="71" xfId="0" applyFont="1" applyFill="1" applyBorder="1" applyAlignment="1"/>
    <xf numFmtId="0" fontId="12" fillId="0" borderId="8" xfId="0" applyFont="1" applyFill="1" applyBorder="1" applyAlignment="1"/>
    <xf numFmtId="0" fontId="41" fillId="0" borderId="0" xfId="0" applyFont="1" applyFill="1" applyBorder="1"/>
    <xf numFmtId="0" fontId="15" fillId="0" borderId="0" xfId="0" applyFont="1" applyFill="1"/>
    <xf numFmtId="0" fontId="13" fillId="0" borderId="8" xfId="0" applyFont="1" applyFill="1" applyBorder="1" applyAlignment="1">
      <alignment horizontal="center" wrapText="1"/>
    </xf>
    <xf numFmtId="2" fontId="43" fillId="0" borderId="8" xfId="0" applyNumberFormat="1" applyFont="1" applyFill="1" applyBorder="1"/>
    <xf numFmtId="165" fontId="43" fillId="0" borderId="8" xfId="0" applyNumberFormat="1" applyFont="1" applyFill="1" applyBorder="1"/>
    <xf numFmtId="164" fontId="43" fillId="0" borderId="0" xfId="0" applyNumberFormat="1" applyFont="1" applyFill="1" applyBorder="1"/>
    <xf numFmtId="0" fontId="44" fillId="0" borderId="8" xfId="0" applyFont="1" applyFill="1" applyBorder="1" applyAlignment="1">
      <alignment horizontal="center" wrapText="1"/>
    </xf>
    <xf numFmtId="0" fontId="0" fillId="0" borderId="75" xfId="0" applyFill="1" applyBorder="1"/>
    <xf numFmtId="1" fontId="0" fillId="0" borderId="75" xfId="0" applyNumberFormat="1" applyFill="1" applyBorder="1"/>
    <xf numFmtId="0" fontId="0" fillId="0" borderId="76" xfId="0" applyFill="1" applyBorder="1"/>
    <xf numFmtId="0" fontId="44" fillId="0" borderId="0" xfId="0" applyFont="1" applyFill="1" applyAlignment="1">
      <alignment horizontal="center"/>
    </xf>
    <xf numFmtId="0" fontId="44" fillId="0" borderId="0" xfId="0" applyFont="1" applyFill="1" applyAlignment="1"/>
    <xf numFmtId="0" fontId="35" fillId="0" borderId="0" xfId="0" applyFont="1" applyFill="1" applyAlignment="1">
      <alignment horizontal="center"/>
    </xf>
    <xf numFmtId="0" fontId="44" fillId="0" borderId="0" xfId="0" applyFont="1" applyFill="1" applyBorder="1" applyAlignment="1">
      <alignment horizontal="center"/>
    </xf>
    <xf numFmtId="0" fontId="12" fillId="0" borderId="0" xfId="0" applyFont="1" applyFill="1" applyBorder="1" applyAlignment="1">
      <alignment horizontal="center"/>
    </xf>
    <xf numFmtId="0" fontId="13" fillId="0" borderId="74" xfId="0" applyFont="1" applyFill="1" applyBorder="1"/>
    <xf numFmtId="0" fontId="13" fillId="0" borderId="77" xfId="0" applyFont="1" applyFill="1" applyBorder="1" applyAlignment="1">
      <alignment horizontal="center" vertical="center"/>
    </xf>
    <xf numFmtId="0" fontId="13" fillId="0" borderId="74" xfId="0" applyFont="1" applyFill="1" applyBorder="1" applyAlignment="1">
      <alignment horizontal="center" vertical="center"/>
    </xf>
    <xf numFmtId="0" fontId="13" fillId="0" borderId="78" xfId="0" applyFont="1" applyFill="1" applyBorder="1" applyAlignment="1">
      <alignment horizontal="center" vertical="center"/>
    </xf>
    <xf numFmtId="0" fontId="13" fillId="0" borderId="7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13" fillId="0" borderId="0" xfId="0" applyFont="1" applyFill="1" applyBorder="1" applyAlignment="1">
      <alignment horizontal="center" vertical="center"/>
    </xf>
    <xf numFmtId="0" fontId="35" fillId="0" borderId="8" xfId="0" applyFont="1" applyFill="1" applyBorder="1" applyAlignment="1">
      <alignment vertical="center" shrinkToFit="1"/>
    </xf>
    <xf numFmtId="0" fontId="35" fillId="0" borderId="71" xfId="0" applyFont="1" applyFill="1" applyBorder="1" applyAlignment="1">
      <alignment vertical="center" wrapText="1"/>
    </xf>
    <xf numFmtId="0" fontId="35" fillId="0" borderId="8" xfId="0" applyFont="1" applyFill="1" applyBorder="1" applyAlignment="1">
      <alignment wrapText="1"/>
    </xf>
    <xf numFmtId="0" fontId="35" fillId="0" borderId="8" xfId="0" applyFont="1" applyFill="1" applyBorder="1" applyAlignment="1">
      <alignment horizontal="right" vertical="center" wrapText="1"/>
    </xf>
    <xf numFmtId="1" fontId="35" fillId="0" borderId="8" xfId="0" applyNumberFormat="1" applyFont="1" applyFill="1" applyBorder="1" applyAlignment="1">
      <alignment wrapText="1"/>
    </xf>
    <xf numFmtId="165" fontId="35" fillId="0" borderId="8" xfId="0" applyNumberFormat="1" applyFont="1" applyFill="1" applyBorder="1" applyAlignment="1">
      <alignment horizontal="right" vertical="center" wrapText="1"/>
    </xf>
    <xf numFmtId="0" fontId="26" fillId="0" borderId="0" xfId="0" applyFont="1" applyFill="1" applyBorder="1" applyAlignment="1">
      <alignment horizontal="center" vertical="center" wrapText="1"/>
    </xf>
    <xf numFmtId="1" fontId="35" fillId="0" borderId="8" xfId="0" applyNumberFormat="1" applyFont="1" applyFill="1" applyBorder="1" applyAlignment="1">
      <alignment horizontal="right"/>
    </xf>
    <xf numFmtId="164" fontId="26" fillId="0" borderId="0" xfId="0" applyNumberFormat="1" applyFont="1" applyFill="1" applyBorder="1" applyAlignment="1">
      <alignment horizontal="right"/>
    </xf>
    <xf numFmtId="164" fontId="26" fillId="0" borderId="0" xfId="0" applyNumberFormat="1" applyFont="1" applyFill="1" applyBorder="1" applyAlignment="1">
      <alignment horizontal="center"/>
    </xf>
    <xf numFmtId="0" fontId="35" fillId="0" borderId="8" xfId="0" applyFont="1" applyFill="1" applyBorder="1" applyAlignment="1">
      <alignment vertical="center" wrapText="1"/>
    </xf>
    <xf numFmtId="1" fontId="35" fillId="0" borderId="8" xfId="0" applyNumberFormat="1" applyFont="1" applyFill="1" applyBorder="1"/>
    <xf numFmtId="2" fontId="35" fillId="0" borderId="8" xfId="0" applyNumberFormat="1" applyFont="1" applyFill="1" applyBorder="1" applyAlignment="1">
      <alignment horizontal="right"/>
    </xf>
    <xf numFmtId="0" fontId="35" fillId="0" borderId="76" xfId="0" applyFont="1" applyFill="1" applyBorder="1"/>
    <xf numFmtId="165" fontId="35" fillId="0" borderId="8" xfId="0" applyNumberFormat="1" applyFont="1" applyFill="1" applyBorder="1" applyAlignment="1">
      <alignment horizontal="right"/>
    </xf>
    <xf numFmtId="0" fontId="35" fillId="0" borderId="8" xfId="0" applyFont="1" applyFill="1" applyBorder="1"/>
    <xf numFmtId="164" fontId="35" fillId="0" borderId="8" xfId="0" applyNumberFormat="1" applyFont="1" applyFill="1" applyBorder="1" applyAlignment="1">
      <alignment horizontal="right"/>
    </xf>
    <xf numFmtId="0" fontId="28" fillId="0" borderId="0" xfId="0" applyFont="1" applyFill="1" applyBorder="1"/>
    <xf numFmtId="0" fontId="45" fillId="0" borderId="0" xfId="0" applyFont="1" applyFill="1" applyBorder="1"/>
    <xf numFmtId="164" fontId="35" fillId="0" borderId="8" xfId="1" applyNumberFormat="1" applyFont="1" applyFill="1" applyBorder="1" applyAlignment="1">
      <alignment horizontal="right"/>
    </xf>
    <xf numFmtId="164" fontId="26" fillId="0" borderId="0" xfId="1" applyNumberFormat="1" applyFont="1" applyFill="1" applyBorder="1" applyAlignment="1">
      <alignment horizontal="right"/>
    </xf>
    <xf numFmtId="0" fontId="35" fillId="0" borderId="8" xfId="0" applyFont="1" applyFill="1" applyBorder="1" applyAlignment="1">
      <alignment horizontal="left" wrapText="1"/>
    </xf>
    <xf numFmtId="164" fontId="35" fillId="0" borderId="8" xfId="0" applyNumberFormat="1" applyFont="1" applyFill="1" applyBorder="1"/>
    <xf numFmtId="0" fontId="35" fillId="0" borderId="71" xfId="0" applyFont="1" applyFill="1" applyBorder="1" applyAlignment="1">
      <alignment vertical="center" shrinkToFit="1"/>
    </xf>
    <xf numFmtId="0" fontId="12" fillId="0" borderId="8" xfId="0" applyFont="1" applyFill="1" applyBorder="1" applyAlignment="1">
      <alignment horizontal="center" wrapText="1"/>
    </xf>
    <xf numFmtId="0" fontId="36" fillId="0" borderId="8" xfId="0" applyFont="1" applyFill="1" applyBorder="1" applyAlignment="1">
      <alignment horizontal="center"/>
    </xf>
    <xf numFmtId="2" fontId="36" fillId="0" borderId="8" xfId="0" applyNumberFormat="1" applyFont="1" applyFill="1" applyBorder="1"/>
    <xf numFmtId="165" fontId="36" fillId="0" borderId="8" xfId="0" applyNumberFormat="1" applyFont="1" applyFill="1" applyBorder="1"/>
    <xf numFmtId="164" fontId="36" fillId="0" borderId="8" xfId="0" applyNumberFormat="1" applyFont="1" applyFill="1" applyBorder="1"/>
    <xf numFmtId="2" fontId="30" fillId="0" borderId="0" xfId="0" applyNumberFormat="1" applyFont="1" applyFill="1" applyBorder="1"/>
    <xf numFmtId="164" fontId="46" fillId="0" borderId="75" xfId="0" applyNumberFormat="1" applyFont="1" applyFill="1" applyBorder="1"/>
    <xf numFmtId="164" fontId="46" fillId="0" borderId="0" xfId="0" applyNumberFormat="1" applyFont="1" applyFill="1" applyBorder="1"/>
    <xf numFmtId="0" fontId="8" fillId="0" borderId="0" xfId="0" applyFont="1" applyFill="1"/>
    <xf numFmtId="0" fontId="3" fillId="0" borderId="0" xfId="0" applyFont="1" applyFill="1" applyBorder="1" applyAlignment="1">
      <alignment horizontal="center"/>
    </xf>
    <xf numFmtId="0" fontId="47" fillId="0" borderId="0" xfId="0" applyFont="1" applyFill="1" applyBorder="1" applyAlignment="1">
      <alignment horizontal="center"/>
    </xf>
    <xf numFmtId="0" fontId="1" fillId="0" borderId="0" xfId="0" applyFont="1" applyFill="1" applyBorder="1" applyAlignment="1">
      <alignment horizontal="center"/>
    </xf>
    <xf numFmtId="0" fontId="8" fillId="0" borderId="0" xfId="0" applyFont="1" applyFill="1" applyAlignment="1">
      <alignment horizontal="center"/>
    </xf>
    <xf numFmtId="0" fontId="7" fillId="0" borderId="79" xfId="0" applyFont="1" applyFill="1" applyBorder="1"/>
    <xf numFmtId="0" fontId="7" fillId="0" borderId="80" xfId="0" applyFont="1" applyFill="1" applyBorder="1"/>
    <xf numFmtId="0" fontId="7" fillId="0" borderId="81" xfId="0" applyFont="1" applyFill="1" applyBorder="1"/>
    <xf numFmtId="0" fontId="7" fillId="0" borderId="82" xfId="0" applyFont="1" applyFill="1" applyBorder="1"/>
    <xf numFmtId="0" fontId="7" fillId="0" borderId="83" xfId="0" applyFont="1" applyFill="1" applyBorder="1" applyAlignment="1">
      <alignment horizontal="center"/>
    </xf>
    <xf numFmtId="0" fontId="7" fillId="0" borderId="84" xfId="0" applyFont="1" applyFill="1" applyBorder="1"/>
    <xf numFmtId="0" fontId="7" fillId="0" borderId="85" xfId="0" applyFont="1" applyFill="1" applyBorder="1" applyAlignment="1">
      <alignment vertical="center" shrinkToFit="1"/>
    </xf>
    <xf numFmtId="0" fontId="7" fillId="0" borderId="4" xfId="0" applyFont="1" applyFill="1" applyBorder="1" applyAlignment="1">
      <alignment horizontal="center" vertical="center" shrinkToFit="1"/>
    </xf>
    <xf numFmtId="0" fontId="7" fillId="0" borderId="4" xfId="0" applyFont="1" applyFill="1" applyBorder="1" applyAlignment="1">
      <alignment horizontal="center" vertical="center" wrapText="1"/>
    </xf>
    <xf numFmtId="0" fontId="7" fillId="0" borderId="4" xfId="0" applyFont="1" applyFill="1" applyBorder="1" applyAlignment="1">
      <alignment horizontal="center" vertical="center" wrapText="1" shrinkToFit="1"/>
    </xf>
    <xf numFmtId="0" fontId="7" fillId="0" borderId="5" xfId="0" applyFont="1" applyFill="1" applyBorder="1" applyAlignment="1">
      <alignment horizontal="center" vertical="center" wrapText="1"/>
    </xf>
    <xf numFmtId="0" fontId="7" fillId="0" borderId="0" xfId="0" applyFont="1" applyFill="1" applyAlignment="1">
      <alignment horizontal="center" vertical="center" wrapText="1"/>
    </xf>
    <xf numFmtId="0" fontId="31" fillId="0" borderId="0" xfId="0" applyFont="1" applyFill="1" applyAlignment="1">
      <alignment horizontal="center" vertical="center" wrapText="1" shrinkToFit="1"/>
    </xf>
    <xf numFmtId="0" fontId="9" fillId="0" borderId="85" xfId="0" applyFont="1" applyFill="1" applyBorder="1" applyAlignment="1">
      <alignment vertical="center" shrinkToFit="1"/>
    </xf>
    <xf numFmtId="0" fontId="9" fillId="0" borderId="4" xfId="0" applyFont="1" applyFill="1" applyBorder="1" applyAlignment="1">
      <alignment horizontal="left" vertical="center" shrinkToFit="1"/>
    </xf>
    <xf numFmtId="2" fontId="9" fillId="0" borderId="4" xfId="0" applyNumberFormat="1" applyFont="1" applyFill="1" applyBorder="1"/>
    <xf numFmtId="164" fontId="9" fillId="0" borderId="4" xfId="0" applyNumberFormat="1" applyFont="1" applyFill="1" applyBorder="1" applyAlignment="1">
      <alignment horizontal="right" vertical="center" wrapText="1"/>
    </xf>
    <xf numFmtId="164" fontId="9" fillId="0" borderId="4" xfId="0" applyNumberFormat="1" applyFont="1" applyFill="1" applyBorder="1" applyAlignment="1">
      <alignment horizontal="right" vertical="center" wrapText="1" shrinkToFit="1"/>
    </xf>
    <xf numFmtId="164" fontId="9" fillId="0" borderId="5" xfId="0" applyNumberFormat="1" applyFont="1" applyFill="1" applyBorder="1" applyAlignment="1">
      <alignment horizontal="right" vertical="center" wrapText="1"/>
    </xf>
    <xf numFmtId="164" fontId="9" fillId="0" borderId="0" xfId="0" applyNumberFormat="1" applyFont="1" applyFill="1" applyAlignment="1">
      <alignment horizontal="right" vertical="center" wrapText="1"/>
    </xf>
    <xf numFmtId="164" fontId="9" fillId="0" borderId="0" xfId="0" applyNumberFormat="1" applyFont="1" applyFill="1" applyAlignment="1">
      <alignment horizontal="center" vertical="center" wrapText="1" shrinkToFit="1"/>
    </xf>
    <xf numFmtId="164" fontId="9" fillId="0" borderId="0" xfId="0" applyNumberFormat="1" applyFont="1" applyFill="1" applyAlignment="1">
      <alignment horizontal="right" vertical="center" wrapText="1" shrinkToFit="1"/>
    </xf>
    <xf numFmtId="2" fontId="9" fillId="0" borderId="4" xfId="0" applyNumberFormat="1" applyFont="1" applyFill="1" applyBorder="1" applyAlignment="1">
      <alignment horizontal="right" vertical="center" wrapText="1" shrinkToFit="1"/>
    </xf>
    <xf numFmtId="2" fontId="9" fillId="0" borderId="5" xfId="0" applyNumberFormat="1" applyFont="1" applyFill="1" applyBorder="1" applyAlignment="1">
      <alignment horizontal="right" vertical="center" wrapText="1"/>
    </xf>
    <xf numFmtId="2" fontId="9" fillId="0" borderId="0" xfId="0" applyNumberFormat="1" applyFont="1" applyFill="1" applyAlignment="1">
      <alignment horizontal="right" vertical="center" wrapText="1" shrinkToFit="1"/>
    </xf>
    <xf numFmtId="2" fontId="9" fillId="0" borderId="0" xfId="0" applyNumberFormat="1" applyFont="1" applyFill="1" applyAlignment="1">
      <alignment horizontal="right" vertical="center" wrapText="1"/>
    </xf>
    <xf numFmtId="164" fontId="9" fillId="0" borderId="2" xfId="0" applyNumberFormat="1" applyFont="1" applyFill="1" applyBorder="1"/>
    <xf numFmtId="164" fontId="9" fillId="0" borderId="3" xfId="0" applyNumberFormat="1" applyFont="1" applyFill="1" applyBorder="1" applyAlignment="1">
      <alignment horizontal="right"/>
    </xf>
    <xf numFmtId="164" fontId="9" fillId="0" borderId="0" xfId="0" applyNumberFormat="1" applyFont="1" applyFill="1"/>
    <xf numFmtId="164" fontId="9" fillId="0" borderId="0" xfId="0" applyNumberFormat="1" applyFont="1" applyFill="1" applyAlignment="1">
      <alignment horizontal="right"/>
    </xf>
    <xf numFmtId="2" fontId="9" fillId="0" borderId="2" xfId="0" applyNumberFormat="1" applyFont="1" applyFill="1" applyBorder="1"/>
    <xf numFmtId="164" fontId="9" fillId="0" borderId="3" xfId="1" applyNumberFormat="1" applyFont="1" applyFill="1" applyBorder="1" applyAlignment="1">
      <alignment horizontal="right"/>
    </xf>
    <xf numFmtId="164" fontId="9" fillId="0" borderId="0" xfId="1" applyNumberFormat="1" applyFont="1" applyFill="1" applyAlignment="1">
      <alignment horizontal="right"/>
    </xf>
    <xf numFmtId="0" fontId="9" fillId="0" borderId="9" xfId="0" applyFont="1" applyFill="1" applyBorder="1"/>
    <xf numFmtId="164" fontId="23" fillId="0" borderId="3" xfId="0" applyNumberFormat="1" applyFont="1" applyFill="1" applyBorder="1" applyAlignment="1">
      <alignment horizontal="right"/>
    </xf>
    <xf numFmtId="0" fontId="9" fillId="0" borderId="9" xfId="0" applyFont="1" applyFill="1" applyBorder="1" applyAlignment="1">
      <alignment wrapText="1"/>
    </xf>
    <xf numFmtId="0" fontId="9" fillId="0" borderId="25" xfId="0" applyFont="1" applyFill="1" applyBorder="1"/>
    <xf numFmtId="0" fontId="9" fillId="0" borderId="86" xfId="0" applyFont="1" applyFill="1" applyBorder="1" applyAlignment="1">
      <alignment vertical="center" shrinkToFit="1"/>
    </xf>
    <xf numFmtId="0" fontId="9" fillId="0" borderId="8" xfId="0" applyFont="1" applyFill="1" applyBorder="1" applyAlignment="1">
      <alignment wrapText="1"/>
    </xf>
    <xf numFmtId="2" fontId="9" fillId="0" borderId="87" xfId="0" applyNumberFormat="1" applyFont="1" applyFill="1" applyBorder="1"/>
    <xf numFmtId="0" fontId="9" fillId="0" borderId="88" xfId="0" applyFont="1" applyFill="1" applyBorder="1" applyAlignment="1">
      <alignment vertical="center" shrinkToFit="1"/>
    </xf>
    <xf numFmtId="0" fontId="7" fillId="0" borderId="89" xfId="0" applyFont="1" applyFill="1" applyBorder="1" applyAlignment="1">
      <alignment horizontal="center"/>
    </xf>
    <xf numFmtId="2" fontId="7" fillId="0" borderId="89" xfId="0" applyNumberFormat="1" applyFont="1" applyFill="1" applyBorder="1"/>
    <xf numFmtId="2" fontId="7" fillId="0" borderId="90" xfId="0" applyNumberFormat="1" applyFont="1" applyFill="1" applyBorder="1"/>
    <xf numFmtId="2" fontId="7" fillId="0" borderId="91" xfId="0" applyNumberFormat="1" applyFont="1" applyFill="1" applyBorder="1"/>
    <xf numFmtId="0" fontId="9" fillId="0" borderId="1" xfId="0" applyFont="1" applyFill="1" applyBorder="1"/>
    <xf numFmtId="2" fontId="4" fillId="0" borderId="0" xfId="0" applyNumberFormat="1" applyFont="1" applyFill="1"/>
    <xf numFmtId="2" fontId="11" fillId="0" borderId="0" xfId="0" applyNumberFormat="1" applyFont="1" applyFill="1"/>
    <xf numFmtId="0" fontId="11" fillId="0" borderId="0" xfId="0" applyFont="1" applyFill="1"/>
    <xf numFmtId="164" fontId="2" fillId="0" borderId="0" xfId="0" applyNumberFormat="1" applyFont="1" applyFill="1"/>
    <xf numFmtId="0" fontId="11" fillId="0" borderId="0" xfId="0" applyFont="1" applyFill="1" applyAlignment="1">
      <alignment horizontal="center"/>
    </xf>
    <xf numFmtId="0" fontId="13" fillId="0" borderId="59" xfId="0" applyFont="1" applyFill="1" applyBorder="1" applyAlignment="1">
      <alignment horizontal="center"/>
    </xf>
    <xf numFmtId="0" fontId="13" fillId="0" borderId="4" xfId="0" applyFont="1" applyFill="1" applyBorder="1" applyAlignment="1">
      <alignment horizontal="center" vertical="center"/>
    </xf>
    <xf numFmtId="165" fontId="12" fillId="0" borderId="92" xfId="0" applyNumberFormat="1" applyFont="1" applyFill="1" applyBorder="1"/>
    <xf numFmtId="0" fontId="48" fillId="0" borderId="0" xfId="0" applyFont="1" applyFill="1"/>
    <xf numFmtId="0" fontId="0" fillId="0" borderId="0" xfId="0" applyFill="1" applyAlignment="1">
      <alignment horizontal="center" wrapText="1"/>
    </xf>
    <xf numFmtId="0" fontId="48" fillId="0" borderId="0" xfId="0" applyFont="1" applyFill="1" applyAlignment="1">
      <alignment horizontal="center" wrapText="1"/>
    </xf>
    <xf numFmtId="0" fontId="49" fillId="0" borderId="0" xfId="0" applyFont="1" applyFill="1" applyAlignment="1">
      <alignment horizontal="center"/>
    </xf>
    <xf numFmtId="0" fontId="44" fillId="0" borderId="93" xfId="0" applyFont="1" applyFill="1" applyBorder="1" applyAlignment="1">
      <alignment horizontal="center" vertical="top" wrapText="1"/>
    </xf>
    <xf numFmtId="0" fontId="44" fillId="0" borderId="94" xfId="0" applyFont="1" applyFill="1" applyBorder="1" applyAlignment="1">
      <alignment horizontal="center" vertical="top" wrapText="1"/>
    </xf>
    <xf numFmtId="0" fontId="50" fillId="0" borderId="8" xfId="0" applyFont="1" applyFill="1" applyBorder="1" applyAlignment="1">
      <alignment horizontal="center" vertical="top" wrapText="1"/>
    </xf>
    <xf numFmtId="0" fontId="51" fillId="0" borderId="71" xfId="0" applyFont="1" applyFill="1" applyBorder="1" applyAlignment="1">
      <alignment vertical="top" wrapText="1"/>
    </xf>
    <xf numFmtId="0" fontId="52" fillId="0" borderId="56" xfId="0" applyFont="1" applyFill="1" applyBorder="1" applyAlignment="1">
      <alignment horizontal="center" vertical="top" wrapText="1"/>
    </xf>
    <xf numFmtId="0" fontId="51" fillId="0" borderId="71" xfId="0" applyFont="1" applyFill="1" applyBorder="1" applyAlignment="1">
      <alignment horizontal="justify" vertical="top" wrapText="1"/>
    </xf>
    <xf numFmtId="0" fontId="0" fillId="0" borderId="0" xfId="0" applyBorder="1"/>
    <xf numFmtId="0" fontId="52" fillId="0" borderId="56" xfId="0" applyFont="1" applyFill="1" applyBorder="1" applyAlignment="1">
      <alignment horizontal="center" vertical="top"/>
    </xf>
    <xf numFmtId="0" fontId="52" fillId="0" borderId="71" xfId="0" applyFont="1" applyFill="1" applyBorder="1" applyAlignment="1">
      <alignment horizontal="left" vertical="top" wrapText="1"/>
    </xf>
    <xf numFmtId="0" fontId="44" fillId="0" borderId="71" xfId="0" applyFont="1" applyFill="1" applyBorder="1" applyAlignment="1">
      <alignment horizontal="center" vertical="top" wrapText="1"/>
    </xf>
    <xf numFmtId="0" fontId="53" fillId="0" borderId="95" xfId="0" applyFont="1" applyFill="1" applyBorder="1" applyAlignment="1">
      <alignment horizontal="center" vertical="top" wrapText="1"/>
    </xf>
    <xf numFmtId="0" fontId="53" fillId="0" borderId="60" xfId="0" applyFont="1" applyFill="1" applyBorder="1" applyAlignment="1">
      <alignment horizontal="center" vertical="top" wrapText="1"/>
    </xf>
    <xf numFmtId="0" fontId="50" fillId="0" borderId="96" xfId="0" applyFont="1" applyFill="1" applyBorder="1" applyAlignment="1">
      <alignment horizontal="center" vertical="top" wrapText="1"/>
    </xf>
    <xf numFmtId="0" fontId="51" fillId="0" borderId="96" xfId="0" applyFont="1" applyFill="1" applyBorder="1" applyAlignment="1">
      <alignment horizontal="justify" vertical="top" wrapText="1"/>
    </xf>
    <xf numFmtId="164" fontId="48" fillId="0" borderId="96" xfId="0" applyNumberFormat="1" applyFont="1" applyFill="1" applyBorder="1" applyAlignment="1">
      <alignment horizontal="center" vertical="top"/>
    </xf>
    <xf numFmtId="0" fontId="40" fillId="0" borderId="69" xfId="0" applyFont="1" applyFill="1" applyBorder="1" applyAlignment="1">
      <alignment horizontal="center" vertical="top"/>
    </xf>
    <xf numFmtId="0" fontId="53" fillId="0" borderId="69" xfId="0" applyFont="1" applyFill="1" applyBorder="1" applyAlignment="1">
      <alignment horizontal="center" wrapText="1"/>
    </xf>
    <xf numFmtId="0" fontId="48" fillId="0" borderId="0" xfId="0" applyFont="1" applyFill="1" applyBorder="1" applyAlignment="1">
      <alignment horizontal="center"/>
    </xf>
    <xf numFmtId="0" fontId="48" fillId="0" borderId="69" xfId="0" applyFont="1" applyFill="1" applyBorder="1"/>
    <xf numFmtId="0" fontId="40" fillId="0" borderId="97" xfId="0" applyFont="1" applyFill="1" applyBorder="1" applyAlignment="1">
      <alignment horizontal="center" vertical="top"/>
    </xf>
    <xf numFmtId="0" fontId="53" fillId="0" borderId="98" xfId="0" applyFont="1" applyFill="1" applyBorder="1" applyAlignment="1">
      <alignment horizontal="center"/>
    </xf>
    <xf numFmtId="0" fontId="51" fillId="0" borderId="98" xfId="0" applyNumberFormat="1" applyFont="1" applyFill="1" applyBorder="1" applyAlignment="1">
      <alignment horizontal="justify" vertical="top" wrapText="1"/>
    </xf>
    <xf numFmtId="0" fontId="51" fillId="0" borderId="98" xfId="0" applyFont="1" applyFill="1" applyBorder="1" applyAlignment="1">
      <alignment horizontal="center" vertical="top"/>
    </xf>
    <xf numFmtId="0" fontId="51" fillId="0" borderId="99" xfId="0" applyFont="1" applyFill="1" applyBorder="1" applyAlignment="1">
      <alignment horizontal="center" vertical="top"/>
    </xf>
    <xf numFmtId="0" fontId="40" fillId="0" borderId="0" xfId="0" applyFont="1" applyFill="1" applyBorder="1" applyAlignment="1">
      <alignment horizontal="center" vertical="top"/>
    </xf>
    <xf numFmtId="0" fontId="48" fillId="0" borderId="0" xfId="0" applyFont="1" applyFill="1" applyBorder="1"/>
    <xf numFmtId="0" fontId="8" fillId="0" borderId="97" xfId="0" applyFont="1" applyFill="1" applyBorder="1" applyAlignment="1">
      <alignment horizontal="center" vertical="top" wrapText="1"/>
    </xf>
    <xf numFmtId="0" fontId="44" fillId="0" borderId="98" xfId="0" applyFont="1" applyFill="1" applyBorder="1" applyAlignment="1">
      <alignment horizontal="center" vertical="center" wrapText="1"/>
    </xf>
    <xf numFmtId="0" fontId="0" fillId="0" borderId="0" xfId="0" applyAlignment="1">
      <alignment horizontal="center" vertical="center" wrapText="1"/>
    </xf>
    <xf numFmtId="0" fontId="8" fillId="0" borderId="97" xfId="0" applyFont="1" applyFill="1" applyBorder="1" applyAlignment="1">
      <alignment horizontal="center" vertical="top"/>
    </xf>
    <xf numFmtId="0" fontId="44" fillId="0" borderId="98" xfId="0" applyFont="1" applyFill="1" applyBorder="1" applyAlignment="1">
      <alignment horizontal="center" vertical="top" wrapText="1"/>
    </xf>
    <xf numFmtId="0" fontId="52" fillId="0" borderId="100" xfId="0" applyFont="1" applyFill="1" applyBorder="1" applyAlignment="1">
      <alignment horizontal="center" vertical="top" wrapText="1"/>
    </xf>
    <xf numFmtId="0" fontId="52" fillId="0" borderId="74" xfId="0" applyFont="1" applyFill="1" applyBorder="1" applyAlignment="1">
      <alignment horizontal="justify" vertical="top" wrapText="1"/>
    </xf>
    <xf numFmtId="0" fontId="52" fillId="0" borderId="74" xfId="0" applyFont="1" applyFill="1" applyBorder="1" applyAlignment="1">
      <alignment horizontal="center" vertical="top" wrapText="1"/>
    </xf>
    <xf numFmtId="0" fontId="52" fillId="0" borderId="101" xfId="0" applyFont="1" applyFill="1" applyBorder="1" applyAlignment="1">
      <alignment horizontal="center" vertical="top" wrapText="1"/>
    </xf>
    <xf numFmtId="0" fontId="0" fillId="0" borderId="0" xfId="0" applyAlignment="1">
      <alignment horizontal="left" vertical="center" wrapText="1"/>
    </xf>
    <xf numFmtId="14" fontId="52" fillId="0" borderId="102" xfId="0" applyNumberFormat="1" applyFont="1" applyFill="1" applyBorder="1" applyAlignment="1">
      <alignment horizontal="center" vertical="top"/>
    </xf>
    <xf numFmtId="0" fontId="52" fillId="0" borderId="8" xfId="0" applyFont="1" applyFill="1" applyBorder="1" applyAlignment="1">
      <alignment horizontal="justify" vertical="top"/>
    </xf>
    <xf numFmtId="0" fontId="52" fillId="0" borderId="8" xfId="0" applyFont="1" applyFill="1" applyBorder="1" applyAlignment="1">
      <alignment horizontal="center" vertical="top" wrapText="1"/>
    </xf>
    <xf numFmtId="14" fontId="52" fillId="0" borderId="103" xfId="0" applyNumberFormat="1" applyFont="1" applyFill="1" applyBorder="1" applyAlignment="1">
      <alignment horizontal="center" vertical="top"/>
    </xf>
    <xf numFmtId="0" fontId="52" fillId="0" borderId="65" xfId="0" applyFont="1" applyFill="1" applyBorder="1" applyAlignment="1">
      <alignment horizontal="justify" vertical="top" wrapText="1"/>
    </xf>
    <xf numFmtId="0" fontId="52" fillId="0" borderId="65" xfId="0" applyFont="1" applyFill="1" applyBorder="1" applyAlignment="1">
      <alignment horizontal="center" vertical="top" wrapText="1"/>
    </xf>
    <xf numFmtId="0" fontId="52" fillId="0" borderId="104" xfId="0" applyFont="1" applyFill="1" applyBorder="1" applyAlignment="1">
      <alignment horizontal="center" vertical="top" wrapText="1"/>
    </xf>
    <xf numFmtId="0" fontId="52" fillId="0" borderId="97" xfId="0" applyFont="1" applyFill="1" applyBorder="1" applyAlignment="1">
      <alignment horizontal="center" vertical="top"/>
    </xf>
    <xf numFmtId="0" fontId="52" fillId="0" borderId="98" xfId="0" applyFont="1" applyFill="1" applyBorder="1" applyAlignment="1">
      <alignment horizontal="center" vertical="top"/>
    </xf>
    <xf numFmtId="0" fontId="52" fillId="0" borderId="99" xfId="0" applyFont="1" applyFill="1" applyBorder="1" applyAlignment="1">
      <alignment horizontal="center" vertical="top"/>
    </xf>
    <xf numFmtId="0" fontId="52" fillId="0" borderId="100" xfId="0" applyFont="1" applyFill="1" applyBorder="1" applyAlignment="1">
      <alignment horizontal="center" vertical="top"/>
    </xf>
    <xf numFmtId="0" fontId="52" fillId="0" borderId="74" xfId="0" applyFont="1" applyFill="1" applyBorder="1" applyAlignment="1">
      <alignment horizontal="center" vertical="top"/>
    </xf>
    <xf numFmtId="0" fontId="52" fillId="0" borderId="101" xfId="0" applyFont="1" applyFill="1" applyBorder="1" applyAlignment="1">
      <alignment horizontal="center" vertical="top"/>
    </xf>
    <xf numFmtId="14" fontId="0" fillId="0" borderId="102" xfId="0" applyNumberFormat="1" applyFill="1" applyBorder="1" applyAlignment="1">
      <alignment horizontal="center" vertical="top"/>
    </xf>
    <xf numFmtId="0" fontId="0" fillId="0" borderId="8" xfId="0" applyFill="1" applyBorder="1" applyAlignment="1">
      <alignment horizontal="justify" vertical="top" wrapText="1"/>
    </xf>
    <xf numFmtId="0" fontId="52" fillId="0" borderId="8" xfId="0" applyFont="1" applyFill="1" applyBorder="1" applyAlignment="1">
      <alignment horizontal="center" vertical="top"/>
    </xf>
    <xf numFmtId="0" fontId="52" fillId="0" borderId="103" xfId="0" applyFont="1" applyFill="1" applyBorder="1" applyAlignment="1">
      <alignment horizontal="center" vertical="top"/>
    </xf>
    <xf numFmtId="0" fontId="52" fillId="0" borderId="65" xfId="0" applyFont="1" applyFill="1" applyBorder="1" applyAlignment="1">
      <alignment horizontal="center" vertical="top"/>
    </xf>
    <xf numFmtId="0" fontId="52" fillId="0" borderId="104" xfId="0" applyFont="1" applyFill="1" applyBorder="1" applyAlignment="1">
      <alignment horizontal="center" vertical="top"/>
    </xf>
    <xf numFmtId="0" fontId="52" fillId="0" borderId="74" xfId="0" applyFont="1" applyFill="1" applyBorder="1" applyAlignment="1">
      <alignment horizontal="justify" vertical="top"/>
    </xf>
    <xf numFmtId="0" fontId="8" fillId="0" borderId="65" xfId="0" applyFont="1" applyFill="1" applyBorder="1" applyAlignment="1">
      <alignment horizontal="justify" vertical="top" wrapText="1"/>
    </xf>
    <xf numFmtId="14" fontId="52" fillId="0" borderId="105" xfId="0" applyNumberFormat="1" applyFont="1" applyFill="1" applyBorder="1" applyAlignment="1">
      <alignment horizontal="center" vertical="top"/>
    </xf>
    <xf numFmtId="49" fontId="52" fillId="0" borderId="69" xfId="0" applyNumberFormat="1" applyFont="1" applyFill="1" applyBorder="1" applyAlignment="1">
      <alignment horizontal="justify" vertical="top" wrapText="1"/>
    </xf>
    <xf numFmtId="0" fontId="52" fillId="0" borderId="69" xfId="0" applyFont="1" applyFill="1" applyBorder="1" applyAlignment="1">
      <alignment horizontal="center" vertical="top"/>
    </xf>
    <xf numFmtId="0" fontId="52" fillId="0" borderId="106" xfId="0" applyFont="1" applyFill="1" applyBorder="1" applyAlignment="1">
      <alignment horizontal="center" vertical="top"/>
    </xf>
    <xf numFmtId="0" fontId="52" fillId="0" borderId="105" xfId="0" applyFont="1" applyFill="1" applyBorder="1" applyAlignment="1">
      <alignment horizontal="center" vertical="top"/>
    </xf>
    <xf numFmtId="0" fontId="52" fillId="0" borderId="69" xfId="0" applyFont="1" applyFill="1" applyBorder="1" applyAlignment="1">
      <alignment horizontal="justify" vertical="top" wrapText="1"/>
    </xf>
    <xf numFmtId="0" fontId="3" fillId="0" borderId="98" xfId="0" applyFont="1" applyFill="1" applyBorder="1" applyAlignment="1">
      <alignment horizontal="center"/>
    </xf>
    <xf numFmtId="164" fontId="52" fillId="0" borderId="98" xfId="0" applyNumberFormat="1" applyFont="1" applyFill="1" applyBorder="1" applyAlignment="1">
      <alignment horizontal="center" vertical="top"/>
    </xf>
    <xf numFmtId="164" fontId="52" fillId="0" borderId="99" xfId="0" applyNumberFormat="1" applyFont="1" applyFill="1" applyBorder="1" applyAlignment="1">
      <alignment horizontal="center" vertical="top"/>
    </xf>
    <xf numFmtId="0" fontId="8" fillId="0" borderId="107" xfId="0" applyFont="1" applyFill="1" applyBorder="1" applyAlignment="1">
      <alignment horizontal="center" vertical="top"/>
    </xf>
    <xf numFmtId="0" fontId="3" fillId="0" borderId="108" xfId="0" applyFont="1" applyFill="1" applyBorder="1" applyAlignment="1">
      <alignment horizontal="center"/>
    </xf>
    <xf numFmtId="0" fontId="48" fillId="0" borderId="75" xfId="0" applyFont="1" applyFill="1" applyBorder="1"/>
    <xf numFmtId="0" fontId="19" fillId="0" borderId="0" xfId="0" applyFont="1" applyFill="1" applyBorder="1" applyAlignment="1">
      <alignment horizontal="center" vertical="center" wrapText="1"/>
    </xf>
    <xf numFmtId="0" fontId="19" fillId="0" borderId="72" xfId="0" applyFont="1" applyFill="1" applyBorder="1" applyAlignment="1">
      <alignment horizontal="center" vertical="center" wrapText="1"/>
    </xf>
    <xf numFmtId="0" fontId="26" fillId="0" borderId="71" xfId="0" applyFont="1" applyFill="1" applyBorder="1" applyAlignment="1">
      <alignment horizontal="center" vertical="center" wrapText="1"/>
    </xf>
    <xf numFmtId="0" fontId="34" fillId="0" borderId="0" xfId="0" applyFont="1" applyFill="1" applyBorder="1" applyAlignment="1">
      <alignment horizontal="center"/>
    </xf>
    <xf numFmtId="0" fontId="12" fillId="0" borderId="8" xfId="0" applyFont="1" applyFill="1" applyBorder="1" applyAlignment="1">
      <alignment horizontal="right"/>
    </xf>
    <xf numFmtId="0" fontId="13" fillId="0" borderId="0" xfId="0" applyFont="1" applyFill="1" applyBorder="1" applyAlignment="1">
      <alignment horizontal="right"/>
    </xf>
    <xf numFmtId="0" fontId="13" fillId="0" borderId="8" xfId="0" applyFont="1" applyFill="1" applyBorder="1" applyAlignment="1">
      <alignment horizontal="center"/>
    </xf>
    <xf numFmtId="0" fontId="13" fillId="0" borderId="65" xfId="0" applyFont="1" applyFill="1" applyBorder="1" applyAlignment="1">
      <alignment horizontal="center" wrapText="1"/>
    </xf>
    <xf numFmtId="0" fontId="13" fillId="0" borderId="8" xfId="0" applyFont="1" applyFill="1" applyBorder="1" applyAlignment="1">
      <alignment horizontal="left"/>
    </xf>
    <xf numFmtId="2" fontId="13" fillId="0" borderId="8" xfId="0" applyNumberFormat="1" applyFont="1" applyFill="1" applyBorder="1" applyAlignment="1">
      <alignment horizontal="right"/>
    </xf>
    <xf numFmtId="2" fontId="13" fillId="0" borderId="0" xfId="0" applyNumberFormat="1" applyFont="1" applyFill="1" applyBorder="1" applyAlignment="1">
      <alignment horizontal="right"/>
    </xf>
    <xf numFmtId="164" fontId="12" fillId="0" borderId="8" xfId="0" applyNumberFormat="1" applyFont="1" applyFill="1" applyBorder="1"/>
    <xf numFmtId="2" fontId="12" fillId="0" borderId="65" xfId="0" applyNumberFormat="1" applyFont="1" applyFill="1" applyBorder="1"/>
    <xf numFmtId="2" fontId="13" fillId="0" borderId="65" xfId="0" applyNumberFormat="1" applyFont="1" applyFill="1" applyBorder="1"/>
    <xf numFmtId="0" fontId="13" fillId="0" borderId="0" xfId="0" applyFont="1" applyFill="1" applyBorder="1"/>
    <xf numFmtId="0" fontId="34" fillId="0" borderId="0" xfId="0" applyFont="1" applyFill="1" applyBorder="1" applyAlignment="1">
      <alignment horizontal="center" wrapText="1"/>
    </xf>
    <xf numFmtId="2" fontId="13" fillId="0" borderId="0" xfId="0" applyNumberFormat="1" applyFont="1" applyFill="1" applyBorder="1"/>
    <xf numFmtId="0" fontId="12" fillId="0" borderId="65" xfId="0" applyFont="1" applyFill="1" applyBorder="1"/>
    <xf numFmtId="0" fontId="12" fillId="0" borderId="0" xfId="0" applyFont="1" applyFill="1" applyBorder="1"/>
    <xf numFmtId="0" fontId="12" fillId="0" borderId="8" xfId="0" applyFont="1" applyFill="1" applyBorder="1" applyAlignment="1">
      <alignment horizontal="left"/>
    </xf>
    <xf numFmtId="164" fontId="13" fillId="0" borderId="0" xfId="0" applyNumberFormat="1" applyFont="1" applyFill="1" applyBorder="1"/>
    <xf numFmtId="0" fontId="12" fillId="0" borderId="8" xfId="0" applyFont="1" applyFill="1" applyBorder="1" applyAlignment="1">
      <alignment horizontal="left" wrapText="1"/>
    </xf>
    <xf numFmtId="164" fontId="12" fillId="0" borderId="0" xfId="0" applyNumberFormat="1" applyFont="1" applyFill="1" applyBorder="1"/>
    <xf numFmtId="165" fontId="13" fillId="0" borderId="0" xfId="0" applyNumberFormat="1" applyFont="1" applyFill="1" applyBorder="1"/>
    <xf numFmtId="0" fontId="27" fillId="0" borderId="0" xfId="0" applyFont="1" applyFill="1" applyBorder="1" applyAlignment="1">
      <alignment horizontal="center" vertical="center" wrapText="1"/>
    </xf>
    <xf numFmtId="165" fontId="13" fillId="0" borderId="8" xfId="0" applyNumberFormat="1" applyFont="1" applyFill="1" applyBorder="1" applyAlignment="1">
      <alignment horizontal="right"/>
    </xf>
    <xf numFmtId="165" fontId="13" fillId="0" borderId="0" xfId="0" applyNumberFormat="1" applyFont="1" applyFill="1" applyBorder="1" applyAlignment="1">
      <alignment horizontal="right"/>
    </xf>
    <xf numFmtId="0" fontId="54" fillId="0" borderId="75" xfId="0" applyFont="1" applyFill="1" applyBorder="1"/>
    <xf numFmtId="0" fontId="29" fillId="0" borderId="0" xfId="0" applyFont="1" applyFill="1"/>
    <xf numFmtId="0" fontId="13" fillId="0" borderId="0" xfId="0" applyFont="1" applyFill="1" applyBorder="1" applyAlignment="1">
      <alignment wrapText="1"/>
    </xf>
    <xf numFmtId="0" fontId="55" fillId="0" borderId="0" xfId="0" applyFont="1" applyFill="1"/>
    <xf numFmtId="0" fontId="0" fillId="0" borderId="0" xfId="0" applyAlignment="1">
      <alignment horizontal="center"/>
    </xf>
    <xf numFmtId="0" fontId="0" fillId="0" borderId="0" xfId="0" applyBorder="1" applyAlignment="1">
      <alignment horizontal="center"/>
    </xf>
    <xf numFmtId="0" fontId="57" fillId="0" borderId="0" xfId="0" applyFont="1" applyFill="1" applyBorder="1" applyAlignment="1">
      <alignment horizontal="center"/>
    </xf>
    <xf numFmtId="0" fontId="57" fillId="0" borderId="106" xfId="0" applyFont="1" applyFill="1" applyBorder="1" applyAlignment="1">
      <alignment horizontal="center"/>
    </xf>
    <xf numFmtId="0" fontId="57" fillId="0" borderId="109" xfId="0" applyFont="1" applyFill="1" applyBorder="1" applyAlignment="1">
      <alignment horizontal="center" vertical="center" wrapText="1"/>
    </xf>
    <xf numFmtId="0" fontId="58" fillId="0" borderId="110" xfId="0" applyFont="1" applyFill="1" applyBorder="1" applyAlignment="1">
      <alignment horizontal="center" vertical="center" wrapText="1"/>
    </xf>
    <xf numFmtId="0" fontId="57" fillId="0" borderId="111" xfId="0" applyFont="1" applyFill="1" applyBorder="1" applyAlignment="1">
      <alignment horizontal="center" vertical="center" wrapText="1"/>
    </xf>
    <xf numFmtId="0" fontId="57" fillId="0" borderId="110" xfId="0" applyFont="1" applyFill="1" applyBorder="1" applyAlignment="1">
      <alignment horizontal="center" vertical="center" wrapText="1"/>
    </xf>
    <xf numFmtId="0" fontId="57" fillId="0" borderId="0" xfId="0" applyFont="1" applyFill="1" applyBorder="1" applyAlignment="1">
      <alignment horizontal="center" vertical="center" wrapText="1"/>
    </xf>
    <xf numFmtId="0" fontId="20" fillId="0" borderId="112" xfId="0" applyFont="1" applyFill="1" applyBorder="1" applyAlignment="1">
      <alignment horizontal="left"/>
    </xf>
    <xf numFmtId="2" fontId="30" fillId="0" borderId="112" xfId="0" applyNumberFormat="1" applyFont="1" applyFill="1" applyBorder="1" applyAlignment="1">
      <alignment horizontal="right"/>
    </xf>
    <xf numFmtId="2" fontId="30" fillId="0" borderId="17" xfId="0" applyNumberFormat="1" applyFont="1" applyFill="1" applyBorder="1" applyAlignment="1">
      <alignment horizontal="right"/>
    </xf>
    <xf numFmtId="2" fontId="30" fillId="0" borderId="113" xfId="0" applyNumberFormat="1" applyFont="1" applyFill="1" applyBorder="1" applyAlignment="1">
      <alignment horizontal="right"/>
    </xf>
    <xf numFmtId="2" fontId="30" fillId="0" borderId="114" xfId="0" applyNumberFormat="1" applyFont="1" applyFill="1" applyBorder="1" applyAlignment="1">
      <alignment horizontal="right"/>
    </xf>
    <xf numFmtId="164" fontId="20" fillId="0" borderId="0" xfId="0" applyNumberFormat="1" applyFont="1" applyFill="1" applyBorder="1" applyAlignment="1">
      <alignment horizontal="right"/>
    </xf>
    <xf numFmtId="0" fontId="19" fillId="0" borderId="23" xfId="0" applyFont="1" applyFill="1" applyBorder="1"/>
    <xf numFmtId="164" fontId="26" fillId="0" borderId="115" xfId="0" applyNumberFormat="1" applyFont="1" applyFill="1" applyBorder="1"/>
    <xf numFmtId="0" fontId="57" fillId="0" borderId="8" xfId="0" applyFont="1" applyFill="1" applyBorder="1"/>
    <xf numFmtId="164" fontId="19" fillId="0" borderId="115" xfId="0" applyNumberFormat="1" applyFont="1" applyFill="1" applyBorder="1"/>
    <xf numFmtId="0" fontId="19" fillId="0" borderId="53" xfId="0" applyFont="1" applyFill="1" applyBorder="1"/>
    <xf numFmtId="165" fontId="20" fillId="0" borderId="23" xfId="0" applyNumberFormat="1" applyFont="1" applyFill="1" applyBorder="1" applyAlignment="1">
      <alignment horizontal="right"/>
    </xf>
    <xf numFmtId="165" fontId="20" fillId="0" borderId="8" xfId="0" applyNumberFormat="1" applyFont="1" applyFill="1" applyBorder="1" applyAlignment="1">
      <alignment horizontal="right"/>
    </xf>
    <xf numFmtId="164" fontId="20" fillId="0" borderId="116" xfId="0" applyNumberFormat="1" applyFont="1" applyFill="1" applyBorder="1" applyAlignment="1">
      <alignment horizontal="right"/>
    </xf>
    <xf numFmtId="165" fontId="26" fillId="0" borderId="0" xfId="0" applyNumberFormat="1" applyFont="1" applyFill="1" applyBorder="1" applyAlignment="1">
      <alignment horizontal="right"/>
    </xf>
    <xf numFmtId="0" fontId="20" fillId="0" borderId="53" xfId="0" applyFont="1" applyFill="1" applyBorder="1"/>
    <xf numFmtId="0" fontId="20" fillId="0" borderId="8" xfId="0" applyFont="1" applyFill="1" applyBorder="1"/>
    <xf numFmtId="0" fontId="20" fillId="0" borderId="115" xfId="0" applyFont="1" applyFill="1" applyBorder="1"/>
    <xf numFmtId="164" fontId="20" fillId="0" borderId="23" xfId="0" applyNumberFormat="1" applyFont="1" applyFill="1" applyBorder="1" applyAlignment="1">
      <alignment horizontal="right"/>
    </xf>
    <xf numFmtId="164" fontId="20" fillId="0" borderId="8" xfId="0" applyNumberFormat="1" applyFont="1" applyFill="1" applyBorder="1" applyAlignment="1">
      <alignment horizontal="right"/>
    </xf>
    <xf numFmtId="164" fontId="19" fillId="0" borderId="0" xfId="0" applyNumberFormat="1" applyFont="1" applyFill="1" applyBorder="1" applyAlignment="1">
      <alignment horizontal="right"/>
    </xf>
    <xf numFmtId="0" fontId="19" fillId="0" borderId="23" xfId="0" applyFont="1" applyFill="1" applyBorder="1" applyAlignment="1">
      <alignment horizontal="left" vertical="center" wrapText="1"/>
    </xf>
    <xf numFmtId="0" fontId="19" fillId="0" borderId="23" xfId="0" applyFont="1" applyFill="1" applyBorder="1" applyAlignment="1">
      <alignment horizontal="left"/>
    </xf>
    <xf numFmtId="0" fontId="19" fillId="0" borderId="118" xfId="0" applyFont="1" applyFill="1" applyBorder="1" applyAlignment="1">
      <alignment wrapText="1"/>
    </xf>
    <xf numFmtId="0" fontId="19" fillId="0" borderId="23" xfId="0" applyFont="1" applyFill="1" applyBorder="1" applyAlignment="1">
      <alignment vertical="center" wrapText="1"/>
    </xf>
    <xf numFmtId="0" fontId="19" fillId="0" borderId="53" xfId="0" applyFont="1" applyFill="1" applyBorder="1" applyAlignment="1">
      <alignment wrapText="1"/>
    </xf>
    <xf numFmtId="0" fontId="19" fillId="0" borderId="53" xfId="0" applyFont="1" applyFill="1" applyBorder="1" applyAlignment="1">
      <alignment horizontal="left" wrapText="1"/>
    </xf>
    <xf numFmtId="0" fontId="19" fillId="0" borderId="119" xfId="0" applyFont="1" applyFill="1" applyBorder="1" applyAlignment="1">
      <alignment horizontal="left" wrapText="1"/>
    </xf>
    <xf numFmtId="0" fontId="20" fillId="0" borderId="71" xfId="0" applyFont="1" applyFill="1" applyBorder="1" applyAlignment="1">
      <alignment horizontal="left" vertical="center" wrapText="1"/>
    </xf>
    <xf numFmtId="0" fontId="19" fillId="0" borderId="56" xfId="0" applyFont="1" applyFill="1" applyBorder="1" applyAlignment="1">
      <alignment wrapText="1"/>
    </xf>
    <xf numFmtId="0" fontId="20" fillId="0" borderId="53" xfId="0" applyFont="1" applyFill="1" applyBorder="1" applyAlignment="1">
      <alignment horizontal="left" wrapText="1"/>
    </xf>
    <xf numFmtId="0" fontId="20" fillId="0" borderId="8" xfId="0" applyFont="1" applyFill="1" applyBorder="1" applyAlignment="1">
      <alignment horizontal="right" wrapText="1"/>
    </xf>
    <xf numFmtId="0" fontId="20" fillId="0" borderId="56" xfId="0" applyFont="1" applyFill="1" applyBorder="1" applyAlignment="1">
      <alignment horizontal="right" wrapText="1"/>
    </xf>
    <xf numFmtId="0" fontId="19" fillId="0" borderId="8" xfId="0" applyFont="1" applyFill="1" applyBorder="1" applyAlignment="1">
      <alignment horizontal="left" wrapText="1"/>
    </xf>
    <xf numFmtId="0" fontId="19" fillId="0" borderId="56" xfId="0" applyFont="1" applyFill="1" applyBorder="1" applyAlignment="1">
      <alignment horizontal="right" wrapText="1"/>
    </xf>
    <xf numFmtId="0" fontId="20" fillId="0" borderId="120" xfId="0" applyFont="1" applyFill="1" applyBorder="1"/>
    <xf numFmtId="0" fontId="19" fillId="0" borderId="121" xfId="0" applyFont="1" applyFill="1" applyBorder="1"/>
    <xf numFmtId="2" fontId="20" fillId="0" borderId="122" xfId="0" applyNumberFormat="1" applyFont="1" applyFill="1" applyBorder="1" applyAlignment="1">
      <alignment horizontal="right"/>
    </xf>
    <xf numFmtId="165" fontId="20" fillId="0" borderId="123" xfId="0" applyNumberFormat="1" applyFont="1" applyFill="1" applyBorder="1" applyAlignment="1">
      <alignment horizontal="right"/>
    </xf>
    <xf numFmtId="165" fontId="20" fillId="0" borderId="95" xfId="0" applyNumberFormat="1" applyFont="1" applyFill="1" applyBorder="1" applyAlignment="1">
      <alignment horizontal="right"/>
    </xf>
    <xf numFmtId="0" fontId="20" fillId="0" borderId="124" xfId="0" applyFont="1" applyFill="1" applyBorder="1" applyAlignment="1">
      <alignment horizontal="center"/>
    </xf>
    <xf numFmtId="164" fontId="20" fillId="0" borderId="124" xfId="0" applyNumberFormat="1" applyFont="1" applyFill="1" applyBorder="1" applyAlignment="1">
      <alignment horizontal="right"/>
    </xf>
    <xf numFmtId="164" fontId="20" fillId="0" borderId="98" xfId="0" applyNumberFormat="1" applyFont="1" applyFill="1" applyBorder="1" applyAlignment="1">
      <alignment horizontal="right"/>
    </xf>
    <xf numFmtId="164" fontId="20" fillId="0" borderId="125" xfId="0" applyNumberFormat="1" applyFont="1" applyFill="1" applyBorder="1" applyAlignment="1">
      <alignment horizontal="right"/>
    </xf>
    <xf numFmtId="165" fontId="20" fillId="0" borderId="124" xfId="0" applyNumberFormat="1" applyFont="1" applyFill="1" applyBorder="1" applyAlignment="1">
      <alignment horizontal="right"/>
    </xf>
    <xf numFmtId="165" fontId="20" fillId="0" borderId="98" xfId="0" applyNumberFormat="1" applyFont="1" applyFill="1" applyBorder="1" applyAlignment="1">
      <alignment horizontal="right"/>
    </xf>
    <xf numFmtId="2" fontId="20" fillId="0" borderId="98" xfId="0" applyNumberFormat="1" applyFont="1" applyFill="1" applyBorder="1" applyAlignment="1">
      <alignment horizontal="right"/>
    </xf>
    <xf numFmtId="164" fontId="20" fillId="0" borderId="126" xfId="0" applyNumberFormat="1" applyFont="1" applyFill="1" applyBorder="1" applyAlignment="1">
      <alignment horizontal="right"/>
    </xf>
    <xf numFmtId="165" fontId="30" fillId="0" borderId="97" xfId="0" applyNumberFormat="1" applyFont="1" applyFill="1" applyBorder="1" applyAlignment="1">
      <alignment horizontal="right"/>
    </xf>
    <xf numFmtId="165" fontId="30" fillId="0" borderId="98" xfId="0" applyNumberFormat="1" applyFont="1" applyFill="1" applyBorder="1" applyAlignment="1">
      <alignment horizontal="right"/>
    </xf>
    <xf numFmtId="2" fontId="30" fillId="0" borderId="0" xfId="0" applyNumberFormat="1" applyFont="1" applyFill="1" applyBorder="1" applyAlignment="1">
      <alignment horizontal="right"/>
    </xf>
    <xf numFmtId="0" fontId="20" fillId="0" borderId="112" xfId="0" applyFont="1" applyFill="1" applyBorder="1" applyAlignment="1">
      <alignment horizontal="right"/>
    </xf>
    <xf numFmtId="0" fontId="20" fillId="0" borderId="17" xfId="0" applyFont="1" applyFill="1" applyBorder="1" applyAlignment="1">
      <alignment horizontal="right"/>
    </xf>
    <xf numFmtId="0" fontId="20" fillId="0" borderId="113" xfId="0" applyFont="1" applyFill="1" applyBorder="1" applyAlignment="1">
      <alignment horizontal="right"/>
    </xf>
    <xf numFmtId="0" fontId="20" fillId="0" borderId="114" xfId="0" applyFont="1" applyFill="1" applyBorder="1" applyAlignment="1">
      <alignment horizontal="right"/>
    </xf>
    <xf numFmtId="0" fontId="20" fillId="0" borderId="0" xfId="0" applyFont="1" applyFill="1" applyBorder="1" applyAlignment="1">
      <alignment horizontal="right"/>
    </xf>
    <xf numFmtId="0" fontId="19" fillId="0" borderId="8" xfId="0" applyFont="1" applyFill="1" applyBorder="1"/>
    <xf numFmtId="0" fontId="19" fillId="0" borderId="71" xfId="0" applyFont="1" applyFill="1" applyBorder="1"/>
    <xf numFmtId="0" fontId="20" fillId="0" borderId="23" xfId="0" applyFont="1" applyFill="1" applyBorder="1" applyAlignment="1">
      <alignment horizontal="right"/>
    </xf>
    <xf numFmtId="0" fontId="20" fillId="0" borderId="8" xfId="0" applyFont="1" applyFill="1" applyBorder="1" applyAlignment="1">
      <alignment horizontal="right"/>
    </xf>
    <xf numFmtId="0" fontId="20" fillId="0" borderId="116" xfId="0" applyFont="1" applyFill="1" applyBorder="1" applyAlignment="1">
      <alignment horizontal="right"/>
    </xf>
    <xf numFmtId="0" fontId="19" fillId="0" borderId="0" xfId="0" applyFont="1" applyFill="1" applyBorder="1" applyAlignment="1">
      <alignment horizontal="right"/>
    </xf>
    <xf numFmtId="0" fontId="19" fillId="0" borderId="71" xfId="0" applyFont="1" applyFill="1" applyBorder="1" applyAlignment="1">
      <alignment wrapText="1"/>
    </xf>
    <xf numFmtId="0" fontId="19" fillId="0" borderId="102" xfId="0" applyFont="1" applyFill="1" applyBorder="1"/>
    <xf numFmtId="0" fontId="19" fillId="0" borderId="119" xfId="0" applyFont="1" applyFill="1" applyBorder="1" applyAlignment="1">
      <alignment vertical="center" wrapText="1"/>
    </xf>
    <xf numFmtId="0" fontId="19" fillId="0" borderId="71" xfId="0" applyFont="1" applyFill="1" applyBorder="1" applyAlignment="1">
      <alignment vertical="center" wrapText="1"/>
    </xf>
    <xf numFmtId="0" fontId="20" fillId="0" borderId="119" xfId="0" applyFont="1" applyFill="1" applyBorder="1" applyAlignment="1">
      <alignment vertical="center" wrapText="1"/>
    </xf>
    <xf numFmtId="0" fontId="19" fillId="0" borderId="39" xfId="0" applyFont="1" applyFill="1" applyBorder="1"/>
    <xf numFmtId="0" fontId="19" fillId="0" borderId="22" xfId="0" applyFont="1" applyFill="1" applyBorder="1" applyAlignment="1">
      <alignment vertical="center" wrapText="1"/>
    </xf>
    <xf numFmtId="0" fontId="20" fillId="0" borderId="22" xfId="0" applyFont="1" applyFill="1" applyBorder="1" applyAlignment="1">
      <alignment vertical="center" wrapText="1"/>
    </xf>
    <xf numFmtId="2" fontId="20" fillId="0" borderId="8" xfId="0" applyNumberFormat="1" applyFont="1" applyFill="1" applyBorder="1" applyAlignment="1">
      <alignment horizontal="right"/>
    </xf>
    <xf numFmtId="0" fontId="20" fillId="0" borderId="53" xfId="0" applyFont="1" applyFill="1" applyBorder="1" applyAlignment="1">
      <alignment vertical="center" wrapText="1"/>
    </xf>
    <xf numFmtId="0" fontId="20" fillId="0" borderId="8" xfId="0" applyFont="1" applyFill="1" applyBorder="1" applyAlignment="1">
      <alignment wrapText="1"/>
    </xf>
    <xf numFmtId="0" fontId="20" fillId="0" borderId="22" xfId="0" applyFont="1" applyFill="1" applyBorder="1"/>
    <xf numFmtId="0" fontId="57" fillId="0" borderId="102" xfId="0" applyFont="1" applyFill="1" applyBorder="1"/>
    <xf numFmtId="0" fontId="33" fillId="0" borderId="8" xfId="0" applyFont="1" applyFill="1" applyBorder="1"/>
    <xf numFmtId="0" fontId="20" fillId="0" borderId="120" xfId="0" applyFont="1" applyFill="1" applyBorder="1" applyAlignment="1">
      <alignment horizontal="left" wrapText="1"/>
    </xf>
    <xf numFmtId="0" fontId="19" fillId="0" borderId="40" xfId="0" applyFont="1" applyFill="1" applyBorder="1"/>
    <xf numFmtId="0" fontId="19" fillId="0" borderId="25" xfId="0" applyFont="1" applyFill="1" applyBorder="1"/>
    <xf numFmtId="0" fontId="20" fillId="0" borderId="26" xfId="0" applyFont="1" applyFill="1" applyBorder="1" applyAlignment="1">
      <alignment horizontal="left"/>
    </xf>
    <xf numFmtId="0" fontId="20" fillId="0" borderId="122" xfId="0" applyFont="1" applyFill="1" applyBorder="1" applyAlignment="1">
      <alignment horizontal="right"/>
    </xf>
    <xf numFmtId="0" fontId="20" fillId="0" borderId="123" xfId="0" applyFont="1" applyFill="1" applyBorder="1" applyAlignment="1">
      <alignment horizontal="right"/>
    </xf>
    <xf numFmtId="0" fontId="20" fillId="0" borderId="95" xfId="0" applyFont="1" applyFill="1" applyBorder="1" applyAlignment="1">
      <alignment horizontal="right"/>
    </xf>
    <xf numFmtId="0" fontId="20" fillId="0" borderId="122" xfId="0" applyFont="1" applyFill="1" applyBorder="1" applyAlignment="1">
      <alignment horizontal="center"/>
    </xf>
    <xf numFmtId="2" fontId="20" fillId="0" borderId="124" xfId="0" applyNumberFormat="1" applyFont="1" applyFill="1" applyBorder="1" applyAlignment="1">
      <alignment horizontal="right"/>
    </xf>
    <xf numFmtId="2" fontId="20" fillId="0" borderId="125" xfId="0" applyNumberFormat="1" applyFont="1" applyFill="1" applyBorder="1" applyAlignment="1">
      <alignment horizontal="right"/>
    </xf>
    <xf numFmtId="0" fontId="20" fillId="0" borderId="23" xfId="0" applyFont="1" applyFill="1" applyBorder="1" applyAlignment="1">
      <alignment horizontal="left" wrapText="1"/>
    </xf>
    <xf numFmtId="0" fontId="20" fillId="0" borderId="112" xfId="0" applyFont="1" applyFill="1" applyBorder="1" applyAlignment="1">
      <alignment horizontal="right" wrapText="1"/>
    </xf>
    <xf numFmtId="0" fontId="20" fillId="0" borderId="17" xfId="0" applyFont="1" applyFill="1" applyBorder="1" applyAlignment="1">
      <alignment horizontal="right" wrapText="1"/>
    </xf>
    <xf numFmtId="0" fontId="20" fillId="0" borderId="113" xfId="0" applyFont="1" applyFill="1" applyBorder="1" applyAlignment="1">
      <alignment horizontal="right" wrapText="1"/>
    </xf>
    <xf numFmtId="0" fontId="20" fillId="0" borderId="114" xfId="0" applyFont="1" applyFill="1" applyBorder="1" applyAlignment="1">
      <alignment horizontal="right" wrapText="1"/>
    </xf>
    <xf numFmtId="2" fontId="20" fillId="0" borderId="0" xfId="0" applyNumberFormat="1" applyFont="1" applyFill="1" applyBorder="1" applyAlignment="1">
      <alignment horizontal="right" wrapText="1"/>
    </xf>
    <xf numFmtId="0" fontId="19" fillId="0" borderId="8" xfId="0" applyFont="1" applyFill="1" applyBorder="1" applyAlignment="1">
      <alignment horizontal="left" vertical="center" wrapText="1"/>
    </xf>
    <xf numFmtId="0" fontId="19" fillId="0" borderId="76" xfId="0" applyFont="1" applyFill="1" applyBorder="1" applyAlignment="1">
      <alignment horizontal="left" vertical="center" wrapText="1"/>
    </xf>
    <xf numFmtId="0" fontId="20" fillId="0" borderId="23" xfId="0" applyFont="1" applyFill="1" applyBorder="1" applyAlignment="1">
      <alignment horizontal="right" wrapText="1"/>
    </xf>
    <xf numFmtId="0" fontId="20" fillId="0" borderId="116" xfId="0" applyFont="1" applyFill="1" applyBorder="1" applyAlignment="1">
      <alignment horizontal="right" wrapText="1"/>
    </xf>
    <xf numFmtId="0" fontId="20" fillId="0" borderId="0" xfId="0" applyFont="1" applyFill="1" applyBorder="1" applyAlignment="1">
      <alignment horizontal="right" wrapText="1"/>
    </xf>
    <xf numFmtId="0" fontId="20" fillId="0" borderId="23" xfId="0" applyFont="1" applyFill="1" applyBorder="1" applyAlignment="1">
      <alignment wrapText="1"/>
    </xf>
    <xf numFmtId="0" fontId="20" fillId="0" borderId="102" xfId="0" applyFont="1" applyFill="1" applyBorder="1" applyAlignment="1">
      <alignment wrapText="1"/>
    </xf>
    <xf numFmtId="0" fontId="20" fillId="0" borderId="76" xfId="0" applyFont="1" applyFill="1" applyBorder="1" applyAlignment="1">
      <alignment wrapText="1"/>
    </xf>
    <xf numFmtId="0" fontId="19" fillId="0" borderId="76" xfId="0" applyFont="1" applyFill="1" applyBorder="1"/>
    <xf numFmtId="0" fontId="19" fillId="0" borderId="76" xfId="0" applyFont="1" applyFill="1" applyBorder="1" applyAlignment="1">
      <alignment wrapText="1"/>
    </xf>
    <xf numFmtId="0" fontId="19" fillId="0" borderId="19" xfId="0" applyFont="1" applyFill="1" applyBorder="1" applyAlignment="1">
      <alignment wrapText="1"/>
    </xf>
    <xf numFmtId="0" fontId="19" fillId="0" borderId="119" xfId="0" applyFont="1" applyFill="1" applyBorder="1" applyAlignment="1">
      <alignment wrapText="1"/>
    </xf>
    <xf numFmtId="0" fontId="19" fillId="0" borderId="123" xfId="0" applyFont="1" applyFill="1" applyBorder="1" applyAlignment="1">
      <alignment wrapText="1"/>
    </xf>
    <xf numFmtId="0" fontId="19" fillId="0" borderId="110" xfId="0" applyFont="1" applyFill="1" applyBorder="1" applyAlignment="1">
      <alignment wrapText="1"/>
    </xf>
    <xf numFmtId="0" fontId="20" fillId="0" borderId="122" xfId="0" applyFont="1" applyFill="1" applyBorder="1" applyAlignment="1">
      <alignment horizontal="right" wrapText="1"/>
    </xf>
    <xf numFmtId="0" fontId="20" fillId="0" borderId="123" xfId="0" applyFont="1" applyFill="1" applyBorder="1" applyAlignment="1">
      <alignment horizontal="right" wrapText="1"/>
    </xf>
    <xf numFmtId="0" fontId="20" fillId="0" borderId="95" xfId="0" applyFont="1" applyFill="1" applyBorder="1" applyAlignment="1">
      <alignment horizontal="right" wrapText="1"/>
    </xf>
    <xf numFmtId="165" fontId="20" fillId="0" borderId="124" xfId="0" applyNumberFormat="1" applyFont="1" applyFill="1" applyBorder="1" applyAlignment="1"/>
    <xf numFmtId="164" fontId="20" fillId="0" borderId="98" xfId="0" applyNumberFormat="1" applyFont="1" applyFill="1" applyBorder="1" applyAlignment="1"/>
    <xf numFmtId="1" fontId="20" fillId="0" borderId="98" xfId="0" applyNumberFormat="1" applyFont="1" applyFill="1" applyBorder="1" applyAlignment="1"/>
    <xf numFmtId="1" fontId="20" fillId="0" borderId="125" xfId="0" applyNumberFormat="1" applyFont="1" applyFill="1" applyBorder="1" applyAlignment="1"/>
    <xf numFmtId="1" fontId="20" fillId="0" borderId="124" xfId="0" applyNumberFormat="1" applyFont="1" applyFill="1" applyBorder="1" applyAlignment="1"/>
    <xf numFmtId="1" fontId="20" fillId="0" borderId="126" xfId="0" applyNumberFormat="1" applyFont="1" applyFill="1" applyBorder="1" applyAlignment="1"/>
    <xf numFmtId="0" fontId="20" fillId="0" borderId="53" xfId="0" applyFont="1" applyFill="1" applyBorder="1" applyAlignment="1">
      <alignment horizontal="right" wrapText="1"/>
    </xf>
    <xf numFmtId="0" fontId="20" fillId="0" borderId="115" xfId="0" applyFont="1" applyFill="1" applyBorder="1" applyAlignment="1">
      <alignment horizontal="right" wrapText="1"/>
    </xf>
    <xf numFmtId="0" fontId="19" fillId="0" borderId="74" xfId="0" applyFont="1" applyFill="1" applyBorder="1"/>
    <xf numFmtId="0" fontId="19" fillId="0" borderId="115" xfId="0" applyFont="1" applyFill="1" applyBorder="1"/>
    <xf numFmtId="0" fontId="19" fillId="0" borderId="23" xfId="0" applyFont="1" applyFill="1" applyBorder="1" applyAlignment="1">
      <alignment horizontal="left" wrapText="1"/>
    </xf>
    <xf numFmtId="0" fontId="19" fillId="0" borderId="115" xfId="0" applyFont="1" applyFill="1" applyBorder="1" applyAlignment="1">
      <alignment horizontal="left" wrapText="1"/>
    </xf>
    <xf numFmtId="0" fontId="19" fillId="0" borderId="15" xfId="0" applyFont="1" applyFill="1" applyBorder="1" applyAlignment="1">
      <alignment horizontal="left" wrapText="1"/>
    </xf>
    <xf numFmtId="0" fontId="19" fillId="0" borderId="15" xfId="0" applyFont="1" applyFill="1" applyBorder="1"/>
    <xf numFmtId="0" fontId="20" fillId="0" borderId="53" xfId="0" applyFont="1" applyFill="1" applyBorder="1" applyAlignment="1">
      <alignment horizontal="right"/>
    </xf>
    <xf numFmtId="0" fontId="20" fillId="0" borderId="115" xfId="0" applyFont="1" applyFill="1" applyBorder="1" applyAlignment="1">
      <alignment horizontal="right"/>
    </xf>
    <xf numFmtId="0" fontId="19" fillId="0" borderId="65" xfId="0" applyFont="1" applyFill="1" applyBorder="1"/>
    <xf numFmtId="164" fontId="19" fillId="0" borderId="127" xfId="0" applyNumberFormat="1" applyFont="1" applyFill="1" applyBorder="1"/>
    <xf numFmtId="0" fontId="19" fillId="0" borderId="24" xfId="0" applyFont="1" applyFill="1" applyBorder="1" applyAlignment="1">
      <alignment wrapText="1"/>
    </xf>
    <xf numFmtId="0" fontId="19" fillId="0" borderId="100" xfId="0" applyFont="1" applyFill="1" applyBorder="1"/>
    <xf numFmtId="0" fontId="19" fillId="0" borderId="27" xfId="0" applyFont="1" applyFill="1" applyBorder="1" applyAlignment="1">
      <alignment horizontal="left"/>
    </xf>
    <xf numFmtId="0" fontId="19" fillId="0" borderId="128" xfId="0" applyFont="1" applyFill="1" applyBorder="1"/>
    <xf numFmtId="0" fontId="19" fillId="0" borderId="57" xfId="0" applyFont="1" applyFill="1" applyBorder="1"/>
    <xf numFmtId="0" fontId="12" fillId="0" borderId="95" xfId="0" applyFont="1" applyFill="1" applyBorder="1"/>
    <xf numFmtId="0" fontId="20" fillId="0" borderId="108" xfId="0" applyFont="1" applyFill="1" applyBorder="1" applyAlignment="1">
      <alignment horizontal="right"/>
    </xf>
    <xf numFmtId="0" fontId="26" fillId="0" borderId="0" xfId="0" applyFont="1" applyFill="1" applyBorder="1" applyAlignment="1">
      <alignment horizontal="right"/>
    </xf>
    <xf numFmtId="164" fontId="20" fillId="0" borderId="122" xfId="0" applyNumberFormat="1" applyFont="1" applyFill="1" applyBorder="1" applyAlignment="1">
      <alignment horizontal="right"/>
    </xf>
    <xf numFmtId="164" fontId="20" fillId="0" borderId="108" xfId="0" applyNumberFormat="1" applyFont="1" applyFill="1" applyBorder="1" applyAlignment="1">
      <alignment horizontal="right"/>
    </xf>
    <xf numFmtId="164" fontId="20" fillId="0" borderId="95" xfId="0" applyNumberFormat="1" applyFont="1" applyFill="1" applyBorder="1" applyAlignment="1">
      <alignment horizontal="right"/>
    </xf>
    <xf numFmtId="1" fontId="30" fillId="0" borderId="129" xfId="0" applyNumberFormat="1" applyFont="1" applyFill="1" applyBorder="1" applyAlignment="1">
      <alignment horizontal="right"/>
    </xf>
    <xf numFmtId="164" fontId="20" fillId="0" borderId="130" xfId="0" applyNumberFormat="1" applyFont="1" applyFill="1" applyBorder="1" applyAlignment="1">
      <alignment horizontal="right"/>
    </xf>
    <xf numFmtId="165" fontId="20" fillId="0" borderId="107" xfId="0" applyNumberFormat="1" applyFont="1" applyFill="1" applyBorder="1" applyAlignment="1">
      <alignment horizontal="right"/>
    </xf>
    <xf numFmtId="0" fontId="20" fillId="0" borderId="102" xfId="0" applyFont="1" applyFill="1" applyBorder="1" applyAlignment="1">
      <alignment horizontal="right"/>
    </xf>
    <xf numFmtId="0" fontId="20" fillId="0" borderId="56" xfId="0" applyFont="1" applyFill="1" applyBorder="1" applyAlignment="1">
      <alignment horizontal="right"/>
    </xf>
    <xf numFmtId="0" fontId="19" fillId="0" borderId="8" xfId="0" applyFont="1" applyFill="1" applyBorder="1" applyAlignment="1">
      <alignment horizontal="right"/>
    </xf>
    <xf numFmtId="0" fontId="19" fillId="0" borderId="71" xfId="0" applyFont="1" applyFill="1" applyBorder="1" applyAlignment="1">
      <alignment horizontal="right"/>
    </xf>
    <xf numFmtId="164" fontId="19" fillId="0" borderId="53" xfId="0" applyNumberFormat="1" applyFont="1" applyFill="1" applyBorder="1" applyAlignment="1">
      <alignment horizontal="right"/>
    </xf>
    <xf numFmtId="164" fontId="19" fillId="0" borderId="8" xfId="0" applyNumberFormat="1" applyFont="1" applyFill="1" applyBorder="1" applyAlignment="1">
      <alignment horizontal="right"/>
    </xf>
    <xf numFmtId="164" fontId="19" fillId="0" borderId="115" xfId="0" applyNumberFormat="1" applyFont="1" applyFill="1" applyBorder="1" applyAlignment="1">
      <alignment horizontal="right"/>
    </xf>
    <xf numFmtId="0" fontId="12" fillId="0" borderId="102" xfId="0" applyFont="1" applyFill="1" applyBorder="1"/>
    <xf numFmtId="165" fontId="26" fillId="0" borderId="72" xfId="0" applyNumberFormat="1" applyFont="1" applyFill="1" applyBorder="1" applyAlignment="1">
      <alignment horizontal="right"/>
    </xf>
    <xf numFmtId="165" fontId="26" fillId="0" borderId="8" xfId="0" applyNumberFormat="1" applyFont="1" applyFill="1" applyBorder="1" applyAlignment="1">
      <alignment horizontal="right"/>
    </xf>
    <xf numFmtId="165" fontId="26" fillId="0" borderId="71" xfId="0" applyNumberFormat="1" applyFont="1" applyFill="1" applyBorder="1" applyAlignment="1">
      <alignment horizontal="right"/>
    </xf>
    <xf numFmtId="0" fontId="19" fillId="0" borderId="120" xfId="0" applyFont="1" applyFill="1" applyBorder="1" applyAlignment="1">
      <alignment wrapText="1"/>
    </xf>
    <xf numFmtId="2" fontId="20" fillId="0" borderId="134" xfId="0" applyNumberFormat="1" applyFont="1" applyFill="1" applyBorder="1" applyAlignment="1">
      <alignment horizontal="right"/>
    </xf>
    <xf numFmtId="2" fontId="20" fillId="0" borderId="123" xfId="0" applyNumberFormat="1" applyFont="1" applyFill="1" applyBorder="1" applyAlignment="1">
      <alignment horizontal="right"/>
    </xf>
    <xf numFmtId="2" fontId="26" fillId="0" borderId="0" xfId="0" applyNumberFormat="1" applyFont="1" applyFill="1" applyBorder="1" applyAlignment="1">
      <alignment horizontal="right"/>
    </xf>
    <xf numFmtId="2" fontId="20" fillId="0" borderId="97" xfId="0" applyNumberFormat="1" applyFont="1" applyFill="1" applyBorder="1" applyAlignment="1">
      <alignment horizontal="right"/>
    </xf>
    <xf numFmtId="2" fontId="20" fillId="0" borderId="99" xfId="0" applyNumberFormat="1" applyFont="1" applyFill="1" applyBorder="1" applyAlignment="1">
      <alignment horizontal="right"/>
    </xf>
    <xf numFmtId="1" fontId="20" fillId="0" borderId="135" xfId="0" applyNumberFormat="1" applyFont="1" applyFill="1" applyBorder="1" applyAlignment="1">
      <alignment horizontal="right"/>
    </xf>
    <xf numFmtId="1" fontId="20" fillId="0" borderId="98" xfId="0" applyNumberFormat="1" applyFont="1" applyFill="1" applyBorder="1" applyAlignment="1">
      <alignment horizontal="right"/>
    </xf>
    <xf numFmtId="1" fontId="20" fillId="0" borderId="136" xfId="0" applyNumberFormat="1" applyFont="1" applyFill="1" applyBorder="1" applyAlignment="1">
      <alignment horizontal="right"/>
    </xf>
    <xf numFmtId="2" fontId="20" fillId="0" borderId="126" xfId="0" applyNumberFormat="1" applyFont="1" applyFill="1" applyBorder="1" applyAlignment="1">
      <alignment horizontal="right"/>
    </xf>
    <xf numFmtId="2" fontId="20" fillId="0" borderId="0" xfId="0" applyNumberFormat="1" applyFont="1" applyFill="1" applyBorder="1" applyAlignment="1">
      <alignment horizontal="right"/>
    </xf>
    <xf numFmtId="0" fontId="20" fillId="0" borderId="137" xfId="0" applyFont="1" applyFill="1" applyBorder="1" applyAlignment="1">
      <alignment horizontal="left"/>
    </xf>
    <xf numFmtId="0" fontId="19" fillId="0" borderId="138" xfId="0" applyFont="1" applyFill="1" applyBorder="1" applyAlignment="1"/>
    <xf numFmtId="0" fontId="19" fillId="0" borderId="138" xfId="0" applyFont="1" applyFill="1" applyBorder="1" applyAlignment="1">
      <alignment horizontal="left" wrapText="1"/>
    </xf>
    <xf numFmtId="0" fontId="19" fillId="0" borderId="118" xfId="0" applyFont="1" applyFill="1" applyBorder="1" applyAlignment="1">
      <alignment vertical="center" wrapText="1"/>
    </xf>
    <xf numFmtId="0" fontId="19" fillId="0" borderId="138" xfId="0" applyFont="1" applyFill="1" applyBorder="1" applyAlignment="1">
      <alignment wrapText="1"/>
    </xf>
    <xf numFmtId="0" fontId="19" fillId="0" borderId="118" xfId="0" applyFont="1" applyFill="1" applyBorder="1" applyAlignment="1">
      <alignment horizontal="left" wrapText="1"/>
    </xf>
    <xf numFmtId="0" fontId="20" fillId="0" borderId="138" xfId="0" applyFont="1" applyFill="1" applyBorder="1" applyAlignment="1">
      <alignment vertical="center" wrapText="1"/>
    </xf>
    <xf numFmtId="0" fontId="20" fillId="0" borderId="117" xfId="0" applyFont="1" applyFill="1" applyBorder="1"/>
    <xf numFmtId="0" fontId="20" fillId="0" borderId="139" xfId="0" applyFont="1" applyFill="1" applyBorder="1" applyAlignment="1">
      <alignment vertical="center" wrapText="1"/>
    </xf>
    <xf numFmtId="0" fontId="61" fillId="0" borderId="123" xfId="0" applyFont="1" applyFill="1" applyBorder="1"/>
    <xf numFmtId="0" fontId="20" fillId="0" borderId="133" xfId="0" applyFont="1" applyFill="1" applyBorder="1" applyAlignment="1">
      <alignment horizontal="right"/>
    </xf>
    <xf numFmtId="0" fontId="20" fillId="0" borderId="96" xfId="0" applyFont="1" applyFill="1" applyBorder="1" applyAlignment="1">
      <alignment horizontal="center"/>
    </xf>
    <xf numFmtId="165" fontId="20" fillId="0" borderId="122" xfId="0" applyNumberFormat="1" applyFont="1" applyFill="1" applyBorder="1" applyAlignment="1">
      <alignment horizontal="right"/>
    </xf>
    <xf numFmtId="165" fontId="20" fillId="0" borderId="108" xfId="0" applyNumberFormat="1" applyFont="1" applyFill="1" applyBorder="1" applyAlignment="1">
      <alignment horizontal="right"/>
    </xf>
    <xf numFmtId="0" fontId="19" fillId="0" borderId="137" xfId="0" applyFont="1" applyFill="1" applyBorder="1" applyAlignment="1">
      <alignment vertical="center" wrapText="1"/>
    </xf>
    <xf numFmtId="0" fontId="19" fillId="0" borderId="16" xfId="0" applyFont="1" applyFill="1" applyBorder="1" applyAlignment="1">
      <alignment wrapText="1"/>
    </xf>
    <xf numFmtId="0" fontId="19" fillId="0" borderId="17" xfId="0" applyFont="1" applyFill="1" applyBorder="1"/>
    <xf numFmtId="0" fontId="20" fillId="0" borderId="44" xfId="0" applyFont="1" applyFill="1" applyBorder="1" applyAlignment="1">
      <alignment vertical="center" wrapText="1"/>
    </xf>
    <xf numFmtId="0" fontId="19" fillId="0" borderId="17" xfId="0" applyFont="1" applyFill="1" applyBorder="1" applyAlignment="1">
      <alignment wrapText="1"/>
    </xf>
    <xf numFmtId="0" fontId="19" fillId="0" borderId="17" xfId="0" applyFont="1" applyFill="1" applyBorder="1" applyAlignment="1">
      <alignment horizontal="right" vertical="center" wrapText="1"/>
    </xf>
    <xf numFmtId="0" fontId="57" fillId="0" borderId="131" xfId="0" applyFont="1" applyFill="1" applyBorder="1"/>
    <xf numFmtId="0" fontId="57" fillId="0" borderId="17" xfId="0" applyFont="1" applyFill="1" applyBorder="1"/>
    <xf numFmtId="0" fontId="57" fillId="0" borderId="44" xfId="0" applyFont="1" applyFill="1" applyBorder="1"/>
    <xf numFmtId="165" fontId="57" fillId="0" borderId="131" xfId="0" applyNumberFormat="1" applyFont="1" applyFill="1" applyBorder="1"/>
    <xf numFmtId="164" fontId="57" fillId="0" borderId="132" xfId="0" applyNumberFormat="1" applyFont="1" applyFill="1" applyBorder="1"/>
    <xf numFmtId="165" fontId="57" fillId="0" borderId="132" xfId="0" applyNumberFormat="1" applyFont="1" applyFill="1" applyBorder="1"/>
    <xf numFmtId="164" fontId="57" fillId="0" borderId="114" xfId="0" applyNumberFormat="1" applyFont="1" applyFill="1" applyBorder="1"/>
    <xf numFmtId="0" fontId="19" fillId="0" borderId="15" xfId="0" applyFont="1" applyFill="1" applyBorder="1" applyAlignment="1">
      <alignment wrapText="1"/>
    </xf>
    <xf numFmtId="0" fontId="20" fillId="0" borderId="56" xfId="0" applyFont="1" applyFill="1" applyBorder="1" applyAlignment="1">
      <alignment vertical="center" wrapText="1"/>
    </xf>
    <xf numFmtId="0" fontId="19" fillId="0" borderId="8" xfId="0" applyFont="1" applyFill="1" applyBorder="1" applyAlignment="1">
      <alignment horizontal="right" vertical="center" wrapText="1"/>
    </xf>
    <xf numFmtId="0" fontId="57" fillId="0" borderId="100" xfId="0" applyFont="1" applyFill="1" applyBorder="1"/>
    <xf numFmtId="0" fontId="57" fillId="0" borderId="56" xfId="0" applyFont="1" applyFill="1" applyBorder="1"/>
    <xf numFmtId="165" fontId="57" fillId="0" borderId="100" xfId="0" applyNumberFormat="1" applyFont="1" applyFill="1" applyBorder="1"/>
    <xf numFmtId="164" fontId="57" fillId="0" borderId="78" xfId="0" applyNumberFormat="1" applyFont="1" applyFill="1" applyBorder="1"/>
    <xf numFmtId="165" fontId="57" fillId="0" borderId="78" xfId="0" applyNumberFormat="1" applyFont="1" applyFill="1" applyBorder="1"/>
    <xf numFmtId="164" fontId="57" fillId="0" borderId="116" xfId="0" applyNumberFormat="1" applyFont="1" applyFill="1" applyBorder="1"/>
    <xf numFmtId="164" fontId="19" fillId="0" borderId="15" xfId="0" applyNumberFormat="1" applyFont="1" applyFill="1" applyBorder="1" applyAlignment="1">
      <alignment wrapText="1"/>
    </xf>
    <xf numFmtId="0" fontId="19" fillId="0" borderId="56" xfId="0" applyFont="1" applyFill="1" applyBorder="1" applyAlignment="1">
      <alignment vertical="center" wrapText="1"/>
    </xf>
    <xf numFmtId="1" fontId="19" fillId="0" borderId="8" xfId="0" applyNumberFormat="1" applyFont="1" applyFill="1" applyBorder="1" applyAlignment="1">
      <alignment wrapText="1"/>
    </xf>
    <xf numFmtId="165" fontId="19" fillId="0" borderId="8" xfId="0" applyNumberFormat="1" applyFont="1" applyFill="1" applyBorder="1" applyAlignment="1">
      <alignment horizontal="right" vertical="center" wrapText="1"/>
    </xf>
    <xf numFmtId="2" fontId="57" fillId="0" borderId="100" xfId="0" applyNumberFormat="1" applyFont="1" applyFill="1" applyBorder="1"/>
    <xf numFmtId="165" fontId="57" fillId="0" borderId="56" xfId="0" applyNumberFormat="1" applyFont="1" applyFill="1" applyBorder="1"/>
    <xf numFmtId="165" fontId="57" fillId="0" borderId="116" xfId="0" applyNumberFormat="1" applyFont="1" applyFill="1" applyBorder="1"/>
    <xf numFmtId="2" fontId="58" fillId="0" borderId="8" xfId="0" applyNumberFormat="1" applyFont="1" applyFill="1" applyBorder="1"/>
    <xf numFmtId="164" fontId="57" fillId="0" borderId="8" xfId="0" applyNumberFormat="1" applyFont="1" applyFill="1" applyBorder="1"/>
    <xf numFmtId="164" fontId="57" fillId="0" borderId="56" xfId="0" applyNumberFormat="1" applyFont="1" applyFill="1" applyBorder="1"/>
    <xf numFmtId="2" fontId="57" fillId="0" borderId="78" xfId="0" applyNumberFormat="1" applyFont="1" applyFill="1" applyBorder="1"/>
    <xf numFmtId="1" fontId="19" fillId="0" borderId="8" xfId="0" applyNumberFormat="1" applyFont="1" applyFill="1" applyBorder="1" applyAlignment="1">
      <alignment horizontal="right"/>
    </xf>
    <xf numFmtId="1" fontId="19" fillId="0" borderId="8" xfId="0" applyNumberFormat="1" applyFont="1" applyFill="1" applyBorder="1"/>
    <xf numFmtId="1" fontId="20" fillId="0" borderId="8" xfId="0" applyNumberFormat="1" applyFont="1" applyFill="1" applyBorder="1"/>
    <xf numFmtId="2" fontId="19" fillId="0" borderId="8" xfId="0" applyNumberFormat="1" applyFont="1" applyFill="1" applyBorder="1" applyAlignment="1">
      <alignment horizontal="right"/>
    </xf>
    <xf numFmtId="2" fontId="57" fillId="0" borderId="116" xfId="0" applyNumberFormat="1" applyFont="1" applyFill="1" applyBorder="1"/>
    <xf numFmtId="0" fontId="19" fillId="0" borderId="118" xfId="0" applyFont="1" applyFill="1" applyBorder="1"/>
    <xf numFmtId="0" fontId="20" fillId="0" borderId="56" xfId="0" applyFont="1" applyFill="1" applyBorder="1"/>
    <xf numFmtId="165" fontId="19" fillId="0" borderId="8" xfId="0" applyNumberFormat="1" applyFont="1" applyFill="1" applyBorder="1" applyAlignment="1">
      <alignment horizontal="right"/>
    </xf>
    <xf numFmtId="0" fontId="19" fillId="0" borderId="56" xfId="0" applyFont="1" applyFill="1" applyBorder="1"/>
    <xf numFmtId="1" fontId="20" fillId="0" borderId="8" xfId="0" applyNumberFormat="1" applyFont="1" applyFill="1" applyBorder="1" applyAlignment="1">
      <alignment wrapText="1"/>
    </xf>
    <xf numFmtId="164" fontId="20" fillId="0" borderId="8" xfId="0" applyNumberFormat="1" applyFont="1" applyFill="1" applyBorder="1"/>
    <xf numFmtId="1" fontId="57" fillId="0" borderId="56" xfId="0" applyNumberFormat="1" applyFont="1" applyFill="1" applyBorder="1"/>
    <xf numFmtId="164" fontId="19" fillId="0" borderId="8" xfId="1" applyNumberFormat="1" applyFont="1" applyFill="1" applyBorder="1" applyAlignment="1">
      <alignment horizontal="right"/>
    </xf>
    <xf numFmtId="0" fontId="19" fillId="0" borderId="8" xfId="0" applyFont="1" applyFill="1" applyBorder="1" applyAlignment="1">
      <alignment vertical="center" wrapText="1"/>
    </xf>
    <xf numFmtId="0" fontId="20" fillId="0" borderId="56" xfId="0" applyFont="1" applyFill="1" applyBorder="1" applyAlignment="1">
      <alignment horizontal="left" wrapText="1"/>
    </xf>
    <xf numFmtId="2" fontId="19" fillId="0" borderId="15" xfId="0" applyNumberFormat="1" applyFont="1" applyFill="1" applyBorder="1" applyAlignment="1">
      <alignment wrapText="1"/>
    </xf>
    <xf numFmtId="0" fontId="19" fillId="0" borderId="56" xfId="0" applyFont="1" applyFill="1" applyBorder="1" applyAlignment="1"/>
    <xf numFmtId="164" fontId="19" fillId="0" borderId="8" xfId="0" applyNumberFormat="1" applyFont="1" applyFill="1" applyBorder="1"/>
    <xf numFmtId="0" fontId="20" fillId="0" borderId="118" xfId="0" applyFont="1" applyFill="1" applyBorder="1" applyAlignment="1">
      <alignment horizontal="left"/>
    </xf>
    <xf numFmtId="0" fontId="19" fillId="0" borderId="76" xfId="0" applyFont="1" applyFill="1" applyBorder="1" applyAlignment="1">
      <alignment horizontal="right"/>
    </xf>
    <xf numFmtId="0" fontId="62" fillId="0" borderId="115" xfId="0" applyFont="1" applyFill="1" applyBorder="1" applyAlignment="1">
      <alignment horizontal="right"/>
    </xf>
    <xf numFmtId="165" fontId="20" fillId="0" borderId="23" xfId="0" applyNumberFormat="1" applyFont="1" applyFill="1" applyBorder="1"/>
    <xf numFmtId="165" fontId="20" fillId="0" borderId="8" xfId="0" applyNumberFormat="1" applyFont="1" applyFill="1" applyBorder="1"/>
    <xf numFmtId="165" fontId="20" fillId="0" borderId="116" xfId="0" applyNumberFormat="1" applyFont="1" applyFill="1" applyBorder="1"/>
    <xf numFmtId="0" fontId="26" fillId="0" borderId="8" xfId="0" applyFont="1" applyFill="1" applyBorder="1" applyAlignment="1">
      <alignment horizontal="center" wrapText="1"/>
    </xf>
    <xf numFmtId="0" fontId="19" fillId="0" borderId="53" xfId="0" applyFont="1" applyFill="1" applyBorder="1" applyAlignment="1">
      <alignment horizontal="right"/>
    </xf>
    <xf numFmtId="0" fontId="62" fillId="0" borderId="56" xfId="0" applyFont="1" applyFill="1" applyBorder="1" applyAlignment="1">
      <alignment horizontal="right"/>
    </xf>
    <xf numFmtId="165" fontId="19" fillId="0" borderId="100" xfId="0" applyNumberFormat="1" applyFont="1" applyFill="1" applyBorder="1"/>
    <xf numFmtId="164" fontId="19" fillId="0" borderId="78" xfId="0" applyNumberFormat="1" applyFont="1" applyFill="1" applyBorder="1"/>
    <xf numFmtId="164" fontId="19" fillId="0" borderId="116" xfId="0" applyNumberFormat="1" applyFont="1" applyFill="1" applyBorder="1"/>
    <xf numFmtId="0" fontId="19" fillId="0" borderId="102" xfId="0" applyFont="1" applyFill="1" applyBorder="1" applyAlignment="1">
      <alignment horizontal="right"/>
    </xf>
    <xf numFmtId="0" fontId="33" fillId="0" borderId="56" xfId="0" applyFont="1" applyFill="1" applyBorder="1"/>
    <xf numFmtId="0" fontId="65" fillId="0" borderId="102" xfId="0" applyFont="1" applyFill="1" applyBorder="1"/>
    <xf numFmtId="0" fontId="65" fillId="0" borderId="8" xfId="0" applyFont="1" applyFill="1" applyBorder="1"/>
    <xf numFmtId="0" fontId="65" fillId="0" borderId="56" xfId="0" applyFont="1" applyFill="1" applyBorder="1"/>
    <xf numFmtId="2" fontId="19" fillId="0" borderId="102" xfId="0" applyNumberFormat="1" applyFont="1" applyFill="1" applyBorder="1"/>
    <xf numFmtId="164" fontId="19" fillId="0" borderId="72" xfId="0" applyNumberFormat="1" applyFont="1" applyFill="1" applyBorder="1"/>
    <xf numFmtId="0" fontId="57" fillId="0" borderId="53" xfId="0" applyFont="1" applyFill="1" applyBorder="1"/>
    <xf numFmtId="0" fontId="33" fillId="0" borderId="115" xfId="0" applyFont="1" applyFill="1" applyBorder="1"/>
    <xf numFmtId="0" fontId="65" fillId="0" borderId="53" xfId="0" applyFont="1" applyFill="1" applyBorder="1"/>
    <xf numFmtId="0" fontId="65" fillId="0" borderId="115" xfId="0" applyFont="1" applyFill="1" applyBorder="1"/>
    <xf numFmtId="165" fontId="19" fillId="0" borderId="78" xfId="0" applyNumberFormat="1" applyFont="1" applyFill="1" applyBorder="1"/>
    <xf numFmtId="0" fontId="19" fillId="0" borderId="122" xfId="0" applyFont="1" applyFill="1" applyBorder="1"/>
    <xf numFmtId="0" fontId="19" fillId="0" borderId="108" xfId="0" applyFont="1" applyFill="1" applyBorder="1"/>
    <xf numFmtId="0" fontId="19" fillId="0" borderId="108" xfId="0" applyFont="1" applyFill="1" applyBorder="1" applyAlignment="1">
      <alignment wrapText="1"/>
    </xf>
    <xf numFmtId="0" fontId="19" fillId="0" borderId="130" xfId="0" applyFont="1" applyFill="1" applyBorder="1" applyAlignment="1">
      <alignment wrapText="1"/>
    </xf>
    <xf numFmtId="0" fontId="57" fillId="0" borderId="122" xfId="0" applyFont="1" applyFill="1" applyBorder="1"/>
    <xf numFmtId="0" fontId="33" fillId="0" borderId="108" xfId="0" applyFont="1" applyFill="1" applyBorder="1"/>
    <xf numFmtId="0" fontId="33" fillId="0" borderId="95" xfId="0" applyFont="1" applyFill="1" applyBorder="1"/>
    <xf numFmtId="0" fontId="65" fillId="0" borderId="122" xfId="0" applyFont="1" applyFill="1" applyBorder="1"/>
    <xf numFmtId="0" fontId="65" fillId="0" borderId="108" xfId="0" applyFont="1" applyFill="1" applyBorder="1"/>
    <xf numFmtId="0" fontId="65" fillId="0" borderId="95" xfId="0" applyFont="1" applyFill="1" applyBorder="1"/>
    <xf numFmtId="165" fontId="19" fillId="0" borderId="107" xfId="0" applyNumberFormat="1" applyFont="1" applyFill="1" applyBorder="1"/>
    <xf numFmtId="164" fontId="19" fillId="0" borderId="129" xfId="0" applyNumberFormat="1" applyFont="1" applyFill="1" applyBorder="1"/>
    <xf numFmtId="164" fontId="19" fillId="0" borderId="95" xfId="0" applyNumberFormat="1" applyFont="1" applyFill="1" applyBorder="1"/>
    <xf numFmtId="0" fontId="30" fillId="0" borderId="124" xfId="0" applyFont="1" applyFill="1" applyBorder="1" applyAlignment="1">
      <alignment horizontal="right"/>
    </xf>
    <xf numFmtId="0" fontId="30" fillId="0" borderId="98" xfId="0" applyFont="1" applyFill="1" applyBorder="1" applyAlignment="1">
      <alignment horizontal="right"/>
    </xf>
    <xf numFmtId="164" fontId="30" fillId="0" borderId="98" xfId="0" applyNumberFormat="1" applyFont="1" applyFill="1" applyBorder="1" applyAlignment="1">
      <alignment horizontal="right"/>
    </xf>
    <xf numFmtId="0" fontId="30" fillId="0" borderId="125" xfId="0" applyFont="1" applyFill="1" applyBorder="1" applyAlignment="1">
      <alignment horizontal="right"/>
    </xf>
    <xf numFmtId="2" fontId="30" fillId="0" borderId="124" xfId="0" applyNumberFormat="1" applyFont="1" applyFill="1" applyBorder="1" applyAlignment="1">
      <alignment horizontal="right"/>
    </xf>
    <xf numFmtId="0" fontId="30" fillId="0" borderId="126" xfId="0" applyFont="1" applyFill="1" applyBorder="1" applyAlignment="1">
      <alignment horizontal="right"/>
    </xf>
    <xf numFmtId="0" fontId="52" fillId="0" borderId="0" xfId="0" applyFont="1" applyFill="1" applyAlignment="1"/>
    <xf numFmtId="0" fontId="12" fillId="0" borderId="0" xfId="0" applyFont="1" applyFill="1" applyAlignment="1"/>
    <xf numFmtId="0" fontId="57" fillId="0" borderId="69" xfId="0" applyFont="1" applyFill="1" applyBorder="1" applyAlignment="1">
      <alignment horizontal="center"/>
    </xf>
    <xf numFmtId="0" fontId="57" fillId="0" borderId="72" xfId="0" applyFont="1" applyFill="1" applyBorder="1" applyAlignment="1">
      <alignment horizontal="center" vertical="center" wrapText="1"/>
    </xf>
    <xf numFmtId="0" fontId="58" fillId="0" borderId="71" xfId="0" applyFont="1" applyFill="1" applyBorder="1" applyAlignment="1">
      <alignment horizontal="center" vertical="center" wrapText="1"/>
    </xf>
    <xf numFmtId="0" fontId="57" fillId="0" borderId="74" xfId="0" applyFont="1" applyFill="1" applyBorder="1" applyAlignment="1">
      <alignment horizontal="center" vertical="center" wrapText="1"/>
    </xf>
    <xf numFmtId="165" fontId="0" fillId="0" borderId="0" xfId="0" applyNumberFormat="1" applyFill="1"/>
    <xf numFmtId="0" fontId="59" fillId="0" borderId="8" xfId="0" applyFont="1" applyFill="1" applyBorder="1" applyAlignment="1">
      <alignment horizontal="center"/>
    </xf>
    <xf numFmtId="165" fontId="12" fillId="0" borderId="8" xfId="0" applyNumberFormat="1" applyFont="1" applyFill="1" applyBorder="1" applyAlignment="1">
      <alignment horizontal="right"/>
    </xf>
    <xf numFmtId="2" fontId="60" fillId="0" borderId="0" xfId="0" applyNumberFormat="1" applyFont="1" applyFill="1"/>
    <xf numFmtId="165" fontId="60" fillId="0" borderId="0" xfId="0" applyNumberFormat="1" applyFont="1" applyFill="1"/>
    <xf numFmtId="164" fontId="12" fillId="0" borderId="0" xfId="0" applyNumberFormat="1" applyFont="1" applyFill="1" applyBorder="1" applyAlignment="1">
      <alignment horizontal="right"/>
    </xf>
    <xf numFmtId="0" fontId="12" fillId="0" borderId="8" xfId="0" applyFont="1" applyFill="1" applyBorder="1" applyAlignment="1">
      <alignment horizontal="left" vertical="center" wrapText="1"/>
    </xf>
    <xf numFmtId="0" fontId="12" fillId="0" borderId="8" xfId="0" applyFont="1" applyFill="1" applyBorder="1" applyAlignment="1">
      <alignment horizontal="right" wrapText="1"/>
    </xf>
    <xf numFmtId="0" fontId="59" fillId="0" borderId="71" xfId="0" applyFont="1" applyFill="1" applyBorder="1" applyAlignment="1">
      <alignment horizontal="center"/>
    </xf>
    <xf numFmtId="165" fontId="12" fillId="0" borderId="8" xfId="0" applyNumberFormat="1" applyFont="1" applyFill="1" applyBorder="1" applyAlignment="1">
      <alignment wrapText="1"/>
    </xf>
    <xf numFmtId="0" fontId="12" fillId="0" borderId="76" xfId="0" applyFont="1" applyFill="1" applyBorder="1"/>
    <xf numFmtId="165" fontId="12" fillId="0" borderId="8" xfId="0" applyNumberFormat="1" applyFont="1" applyFill="1" applyBorder="1" applyAlignment="1"/>
    <xf numFmtId="164" fontId="12" fillId="0" borderId="8" xfId="0" applyNumberFormat="1" applyFont="1" applyFill="1" applyBorder="1" applyAlignment="1">
      <alignment wrapText="1"/>
    </xf>
    <xf numFmtId="2" fontId="12" fillId="0" borderId="8" xfId="0" applyNumberFormat="1" applyFont="1" applyFill="1" applyBorder="1" applyAlignment="1"/>
    <xf numFmtId="165" fontId="12" fillId="0" borderId="8" xfId="0" applyNumberFormat="1" applyFont="1" applyFill="1" applyBorder="1" applyAlignment="1">
      <alignment vertical="center" wrapText="1"/>
    </xf>
    <xf numFmtId="0" fontId="12" fillId="0" borderId="65" xfId="0" applyFont="1" applyFill="1" applyBorder="1" applyAlignment="1"/>
    <xf numFmtId="0" fontId="7" fillId="0" borderId="75" xfId="0" applyFont="1" applyFill="1" applyBorder="1" applyAlignment="1">
      <alignment horizontal="center"/>
    </xf>
    <xf numFmtId="0" fontId="65" fillId="0" borderId="0" xfId="0" applyFont="1" applyFill="1"/>
    <xf numFmtId="0" fontId="39" fillId="0" borderId="0" xfId="0" applyFont="1" applyFill="1"/>
    <xf numFmtId="0" fontId="61" fillId="0" borderId="0" xfId="0" applyFont="1" applyFill="1"/>
    <xf numFmtId="0" fontId="65" fillId="0" borderId="0" xfId="0" applyFont="1" applyFill="1" applyBorder="1"/>
    <xf numFmtId="0" fontId="28" fillId="0" borderId="0" xfId="0" applyFont="1" applyFill="1" applyBorder="1" applyAlignment="1">
      <alignment horizontal="center"/>
    </xf>
    <xf numFmtId="0" fontId="63" fillId="0" borderId="0" xfId="0" applyFont="1" applyFill="1" applyBorder="1"/>
    <xf numFmtId="0" fontId="65" fillId="0" borderId="75" xfId="0" applyFont="1" applyFill="1" applyBorder="1"/>
    <xf numFmtId="0" fontId="52" fillId="0" borderId="0" xfId="0" applyFont="1" applyFill="1"/>
    <xf numFmtId="0" fontId="52" fillId="0" borderId="0" xfId="0" applyFont="1" applyFill="1" applyAlignment="1">
      <alignment horizontal="right"/>
    </xf>
    <xf numFmtId="0" fontId="52" fillId="0" borderId="0" xfId="0" applyFont="1" applyFill="1" applyBorder="1"/>
    <xf numFmtId="0" fontId="52" fillId="0" borderId="0" xfId="0" applyFont="1" applyFill="1" applyAlignment="1">
      <alignment horizontal="center"/>
    </xf>
    <xf numFmtId="0" fontId="20" fillId="0" borderId="140" xfId="0" applyFont="1" applyFill="1" applyBorder="1" applyAlignment="1">
      <alignment vertical="center" wrapText="1"/>
    </xf>
    <xf numFmtId="0" fontId="13" fillId="0" borderId="141" xfId="0" applyFont="1" applyFill="1" applyBorder="1"/>
    <xf numFmtId="0" fontId="65" fillId="0" borderId="142" xfId="0" applyFont="1" applyFill="1" applyBorder="1"/>
    <xf numFmtId="0" fontId="20" fillId="0" borderId="143" xfId="0" applyFont="1" applyFill="1" applyBorder="1" applyAlignment="1">
      <alignment horizontal="center" vertical="center" wrapText="1" shrinkToFit="1"/>
    </xf>
    <xf numFmtId="0" fontId="13" fillId="0" borderId="144" xfId="0" applyFont="1" applyFill="1" applyBorder="1" applyAlignment="1">
      <alignment horizontal="center" vertical="center"/>
    </xf>
    <xf numFmtId="0" fontId="13" fillId="0" borderId="26" xfId="0" applyFont="1" applyFill="1" applyBorder="1" applyAlignment="1">
      <alignment horizontal="center"/>
    </xf>
    <xf numFmtId="0" fontId="20" fillId="0" borderId="145" xfId="0" applyFont="1" applyFill="1" applyBorder="1" applyAlignment="1">
      <alignment horizontal="center" vertical="center" wrapText="1"/>
    </xf>
    <xf numFmtId="0" fontId="13" fillId="0" borderId="146" xfId="0" applyFont="1" applyFill="1" applyBorder="1" applyAlignment="1">
      <alignment horizontal="center" vertical="center"/>
    </xf>
    <xf numFmtId="0" fontId="13" fillId="0" borderId="87" xfId="0" applyFont="1" applyFill="1" applyBorder="1" applyAlignment="1">
      <alignment horizontal="center" vertical="center"/>
    </xf>
    <xf numFmtId="0" fontId="20" fillId="0" borderId="1" xfId="0" applyFont="1" applyFill="1" applyBorder="1" applyAlignment="1">
      <alignment horizontal="center" vertical="center" wrapText="1"/>
    </xf>
    <xf numFmtId="0" fontId="13" fillId="0" borderId="147" xfId="0" applyFont="1" applyFill="1" applyBorder="1" applyAlignment="1">
      <alignment horizontal="center" vertical="center"/>
    </xf>
    <xf numFmtId="0" fontId="65" fillId="0" borderId="0" xfId="0" applyFont="1" applyFill="1" applyBorder="1" applyAlignment="1">
      <alignment horizontal="center"/>
    </xf>
    <xf numFmtId="0" fontId="12" fillId="0" borderId="145" xfId="0" applyFont="1" applyFill="1" applyBorder="1"/>
    <xf numFmtId="0" fontId="12" fillId="0" borderId="4" xfId="0" applyFont="1" applyFill="1" applyBorder="1" applyAlignment="1">
      <alignment horizontal="left" vertical="center" shrinkToFit="1"/>
    </xf>
    <xf numFmtId="165" fontId="12" fillId="0" borderId="2" xfId="0" applyNumberFormat="1" applyFont="1" applyFill="1" applyBorder="1" applyAlignment="1">
      <alignment horizontal="right" vertical="center"/>
    </xf>
    <xf numFmtId="2" fontId="12" fillId="0" borderId="2" xfId="0" applyNumberFormat="1" applyFont="1" applyFill="1" applyBorder="1"/>
    <xf numFmtId="165" fontId="12" fillId="0" borderId="87" xfId="0" applyNumberFormat="1" applyFont="1" applyFill="1" applyBorder="1"/>
    <xf numFmtId="165" fontId="12" fillId="0" borderId="87" xfId="0" applyNumberFormat="1" applyFont="1" applyFill="1" applyBorder="1" applyAlignment="1">
      <alignment horizontal="right" vertical="center"/>
    </xf>
    <xf numFmtId="2" fontId="12" fillId="0" borderId="1" xfId="0" applyNumberFormat="1" applyFont="1" applyFill="1" applyBorder="1" applyAlignment="1">
      <alignment horizontal="right" vertical="center" wrapText="1"/>
    </xf>
    <xf numFmtId="2" fontId="12" fillId="0" borderId="147" xfId="0" applyNumberFormat="1" applyFont="1" applyFill="1" applyBorder="1" applyAlignment="1">
      <alignment horizontal="right" vertical="center"/>
    </xf>
    <xf numFmtId="165" fontId="13" fillId="0" borderId="87" xfId="0" applyNumberFormat="1" applyFont="1" applyFill="1" applyBorder="1"/>
    <xf numFmtId="165" fontId="12" fillId="0" borderId="147" xfId="0" applyNumberFormat="1" applyFont="1" applyFill="1" applyBorder="1" applyAlignment="1">
      <alignment horizontal="right" vertical="center"/>
    </xf>
    <xf numFmtId="164" fontId="12" fillId="0" borderId="56" xfId="0" applyNumberFormat="1" applyFont="1" applyFill="1" applyBorder="1"/>
    <xf numFmtId="0" fontId="12" fillId="0" borderId="9" xfId="0" applyFont="1" applyFill="1" applyBorder="1"/>
    <xf numFmtId="0" fontId="61" fillId="0" borderId="0" xfId="0" applyFont="1" applyFill="1" applyBorder="1"/>
    <xf numFmtId="0" fontId="12" fillId="0" borderId="2" xfId="0" applyFont="1" applyFill="1" applyBorder="1" applyAlignment="1">
      <alignment vertical="center" wrapText="1"/>
    </xf>
    <xf numFmtId="165" fontId="12" fillId="0" borderId="148" xfId="0" applyNumberFormat="1" applyFont="1" applyFill="1" applyBorder="1" applyAlignment="1">
      <alignment horizontal="right" vertical="center"/>
    </xf>
    <xf numFmtId="165" fontId="12" fillId="0" borderId="87" xfId="0" applyNumberFormat="1" applyFont="1" applyFill="1" applyBorder="1" applyAlignment="1">
      <alignment horizontal="right"/>
    </xf>
    <xf numFmtId="0" fontId="12" fillId="0" borderId="128" xfId="0" applyFont="1" applyFill="1" applyBorder="1"/>
    <xf numFmtId="0" fontId="13" fillId="0" borderId="57" xfId="0" applyFont="1" applyFill="1" applyBorder="1" applyAlignment="1">
      <alignment horizontal="center"/>
    </xf>
    <xf numFmtId="165" fontId="13" fillId="0" borderId="29" xfId="0" applyNumberFormat="1" applyFont="1" applyFill="1" applyBorder="1" applyAlignment="1">
      <alignment horizontal="right" vertical="center"/>
    </xf>
    <xf numFmtId="2" fontId="13" fillId="0" borderId="29" xfId="0" applyNumberFormat="1" applyFont="1" applyFill="1" applyBorder="1"/>
    <xf numFmtId="165" fontId="13" fillId="0" borderId="92" xfId="0" applyNumberFormat="1" applyFont="1" applyFill="1" applyBorder="1"/>
    <xf numFmtId="2" fontId="12" fillId="0" borderId="92" xfId="0" applyNumberFormat="1" applyFont="1" applyFill="1" applyBorder="1"/>
    <xf numFmtId="165" fontId="12" fillId="0" borderId="95" xfId="0" applyNumberFormat="1" applyFont="1" applyFill="1" applyBorder="1"/>
    <xf numFmtId="0" fontId="56" fillId="0" borderId="1" xfId="0" applyFont="1" applyFill="1" applyBorder="1" applyAlignment="1">
      <alignment horizontal="center"/>
    </xf>
    <xf numFmtId="164" fontId="46" fillId="0" borderId="1" xfId="0" applyNumberFormat="1" applyFont="1" applyFill="1" applyBorder="1"/>
    <xf numFmtId="0" fontId="65" fillId="0" borderId="1" xfId="0" applyFont="1" applyFill="1" applyBorder="1"/>
    <xf numFmtId="164" fontId="46" fillId="0" borderId="0" xfId="0" applyNumberFormat="1" applyFont="1" applyFill="1"/>
    <xf numFmtId="165" fontId="57" fillId="0" borderId="8" xfId="0" applyNumberFormat="1" applyFont="1" applyFill="1" applyBorder="1"/>
    <xf numFmtId="0" fontId="0" fillId="0" borderId="0" xfId="0" applyFill="1" applyAlignment="1">
      <alignment horizontal="right"/>
    </xf>
    <xf numFmtId="0" fontId="66" fillId="0" borderId="0" xfId="0" applyFont="1"/>
    <xf numFmtId="0" fontId="66" fillId="0" borderId="0" xfId="0" applyFont="1" applyAlignment="1">
      <alignment horizontal="center"/>
    </xf>
    <xf numFmtId="0" fontId="12" fillId="0" borderId="0" xfId="0" applyFont="1" applyAlignment="1">
      <alignment horizontal="center"/>
    </xf>
    <xf numFmtId="0" fontId="13" fillId="0" borderId="0" xfId="0" applyFont="1"/>
    <xf numFmtId="0" fontId="44" fillId="0" borderId="0" xfId="0" applyFont="1" applyAlignment="1">
      <alignment horizontal="left"/>
    </xf>
    <xf numFmtId="0" fontId="44" fillId="0" borderId="0" xfId="0" applyFont="1" applyAlignment="1">
      <alignment horizontal="center"/>
    </xf>
    <xf numFmtId="0" fontId="66" fillId="0" borderId="0" xfId="0" applyFont="1" applyAlignment="1">
      <alignment horizontal="left"/>
    </xf>
    <xf numFmtId="0" fontId="66" fillId="0" borderId="0" xfId="0" applyFont="1" applyBorder="1" applyAlignment="1">
      <alignment horizontal="center"/>
    </xf>
    <xf numFmtId="0" fontId="12" fillId="0" borderId="8" xfId="0" applyFont="1" applyBorder="1" applyAlignment="1">
      <alignment horizontal="center"/>
    </xf>
    <xf numFmtId="0" fontId="12" fillId="0" borderId="8" xfId="0" applyFont="1" applyBorder="1" applyAlignment="1">
      <alignment horizontal="justify" vertical="justify" wrapText="1"/>
    </xf>
    <xf numFmtId="0" fontId="12" fillId="0" borderId="8" xfId="0" applyFont="1" applyBorder="1" applyAlignment="1">
      <alignment vertical="justify" wrapText="1"/>
    </xf>
    <xf numFmtId="0" fontId="66" fillId="0" borderId="76" xfId="0" applyFont="1" applyBorder="1"/>
    <xf numFmtId="0" fontId="66" fillId="0" borderId="76" xfId="0" applyFont="1" applyBorder="1" applyAlignment="1">
      <alignment horizontal="center"/>
    </xf>
    <xf numFmtId="0" fontId="67" fillId="0" borderId="8" xfId="0" applyFont="1" applyBorder="1" applyAlignment="1">
      <alignment horizontal="center"/>
    </xf>
    <xf numFmtId="0" fontId="67" fillId="0" borderId="8" xfId="0" applyFont="1" applyBorder="1"/>
    <xf numFmtId="0" fontId="67" fillId="0" borderId="8" xfId="0" applyFont="1" applyBorder="1" applyAlignment="1">
      <alignment horizontal="justify" vertical="justify" wrapText="1"/>
    </xf>
    <xf numFmtId="0" fontId="67" fillId="0" borderId="8" xfId="0" applyFont="1" applyBorder="1" applyAlignment="1">
      <alignment horizontal="left" vertical="justify" wrapText="1"/>
    </xf>
    <xf numFmtId="0" fontId="67" fillId="0" borderId="8" xfId="0" applyFont="1" applyBorder="1" applyAlignment="1">
      <alignment horizontal="center" vertical="justify" wrapText="1"/>
    </xf>
    <xf numFmtId="0" fontId="68" fillId="0" borderId="8" xfId="0" applyFont="1" applyBorder="1" applyAlignment="1">
      <alignment horizontal="center" vertical="justify" wrapText="1"/>
    </xf>
    <xf numFmtId="0" fontId="68" fillId="0" borderId="8" xfId="0" applyFont="1" applyBorder="1" applyAlignment="1">
      <alignment horizontal="center"/>
    </xf>
    <xf numFmtId="0" fontId="3" fillId="0" borderId="0" xfId="0" applyFont="1" applyFill="1" applyAlignment="1">
      <alignment horizontal="center"/>
    </xf>
    <xf numFmtId="0" fontId="44" fillId="0" borderId="0" xfId="0" applyFont="1" applyFill="1" applyAlignment="1">
      <alignment horizontal="center"/>
    </xf>
    <xf numFmtId="0" fontId="19" fillId="0" borderId="2" xfId="0" applyFont="1" applyFill="1" applyBorder="1" applyAlignment="1">
      <alignment horizontal="center"/>
    </xf>
    <xf numFmtId="0" fontId="19" fillId="0" borderId="0" xfId="0" applyFont="1" applyFill="1" applyBorder="1" applyAlignment="1">
      <alignment horizontal="center"/>
    </xf>
    <xf numFmtId="0" fontId="13" fillId="0" borderId="71" xfId="0" applyFont="1" applyFill="1" applyBorder="1" applyAlignment="1">
      <alignment horizontal="center" vertical="center"/>
    </xf>
    <xf numFmtId="0" fontId="13" fillId="0" borderId="72" xfId="0" applyFont="1" applyFill="1" applyBorder="1" applyAlignment="1">
      <alignment horizontal="center" vertical="center"/>
    </xf>
    <xf numFmtId="0" fontId="0" fillId="0" borderId="0" xfId="0" applyFill="1" applyBorder="1"/>
    <xf numFmtId="0" fontId="0" fillId="0" borderId="0" xfId="0" applyFill="1" applyAlignment="1">
      <alignment horizontal="right"/>
    </xf>
    <xf numFmtId="0" fontId="36" fillId="0" borderId="0" xfId="0" applyFont="1" applyFill="1" applyAlignment="1">
      <alignment horizontal="center"/>
    </xf>
    <xf numFmtId="0" fontId="34" fillId="0" borderId="0" xfId="0" applyFont="1" applyFill="1" applyBorder="1" applyAlignment="1">
      <alignment horizontal="center" vertical="center"/>
    </xf>
    <xf numFmtId="0" fontId="34" fillId="0" borderId="0" xfId="0" applyFont="1" applyFill="1" applyBorder="1" applyAlignment="1">
      <alignment horizontal="center" vertical="center" wrapText="1"/>
    </xf>
    <xf numFmtId="0" fontId="4" fillId="0" borderId="0" xfId="0" applyFont="1" applyFill="1" applyAlignment="1">
      <alignment horizontal="center"/>
    </xf>
    <xf numFmtId="0" fontId="0" fillId="0" borderId="0" xfId="0" applyFill="1" applyBorder="1"/>
    <xf numFmtId="0" fontId="6" fillId="0" borderId="0" xfId="0" applyFont="1" applyFill="1" applyBorder="1" applyAlignment="1">
      <alignment horizontal="right"/>
    </xf>
    <xf numFmtId="49" fontId="26" fillId="0" borderId="2" xfId="0" applyNumberFormat="1" applyFont="1" applyFill="1" applyBorder="1" applyAlignment="1">
      <alignment horizontal="center"/>
    </xf>
    <xf numFmtId="0" fontId="69" fillId="0" borderId="0" xfId="0" applyFont="1" applyFill="1"/>
    <xf numFmtId="0" fontId="3" fillId="0" borderId="0" xfId="0" applyFont="1" applyFill="1" applyAlignment="1"/>
    <xf numFmtId="0" fontId="0" fillId="0" borderId="0" xfId="0" applyFont="1" applyFill="1" applyAlignment="1">
      <alignment horizontal="center"/>
    </xf>
    <xf numFmtId="0" fontId="6" fillId="0" borderId="0" xfId="0" applyFont="1" applyFill="1" applyBorder="1" applyAlignment="1">
      <alignment horizontal="center"/>
    </xf>
    <xf numFmtId="0" fontId="17" fillId="0" borderId="0" xfId="0" applyFont="1" applyFill="1"/>
    <xf numFmtId="0" fontId="6" fillId="0" borderId="0" xfId="0" applyFont="1" applyFill="1" applyBorder="1" applyAlignment="1">
      <alignment horizontal="center" vertical="center" wrapText="1"/>
    </xf>
    <xf numFmtId="0" fontId="18" fillId="0" borderId="0" xfId="0" applyFont="1" applyFill="1" applyBorder="1" applyAlignment="1">
      <alignment horizontal="center"/>
    </xf>
    <xf numFmtId="0" fontId="17" fillId="0" borderId="0" xfId="0" applyFont="1" applyFill="1" applyBorder="1" applyAlignment="1">
      <alignment horizontal="center"/>
    </xf>
    <xf numFmtId="0" fontId="70" fillId="0" borderId="0" xfId="0" applyFont="1" applyFill="1" applyBorder="1" applyAlignment="1">
      <alignment horizontal="center" vertical="center"/>
    </xf>
    <xf numFmtId="0" fontId="71" fillId="0" borderId="0" xfId="0" applyFont="1" applyFill="1" applyBorder="1" applyAlignment="1">
      <alignment vertical="center"/>
    </xf>
    <xf numFmtId="164" fontId="7" fillId="0" borderId="0" xfId="0" applyNumberFormat="1" applyFont="1" applyFill="1" applyBorder="1" applyAlignment="1">
      <alignment horizontal="right"/>
    </xf>
    <xf numFmtId="0" fontId="72" fillId="0" borderId="0" xfId="0" applyFont="1" applyFill="1" applyBorder="1"/>
    <xf numFmtId="0" fontId="73" fillId="0" borderId="0" xfId="0" applyFont="1" applyFill="1" applyBorder="1" applyAlignment="1">
      <alignment wrapText="1"/>
    </xf>
    <xf numFmtId="0" fontId="73" fillId="0" borderId="0" xfId="0" applyFont="1" applyFill="1" applyBorder="1" applyAlignment="1">
      <alignment horizontal="center"/>
    </xf>
    <xf numFmtId="0" fontId="17" fillId="0" borderId="0" xfId="0" applyFont="1" applyFill="1" applyBorder="1" applyAlignment="1">
      <alignment wrapText="1"/>
    </xf>
    <xf numFmtId="165" fontId="73" fillId="0" borderId="0" xfId="0" applyNumberFormat="1" applyFont="1" applyFill="1" applyBorder="1" applyAlignment="1">
      <alignment wrapText="1"/>
    </xf>
    <xf numFmtId="0" fontId="6" fillId="0" borderId="0" xfId="0" applyFont="1" applyFill="1" applyBorder="1" applyAlignment="1">
      <alignment horizontal="center" wrapText="1"/>
    </xf>
    <xf numFmtId="0" fontId="74" fillId="0" borderId="0" xfId="0" applyFont="1" applyFill="1" applyBorder="1"/>
    <xf numFmtId="0" fontId="73" fillId="0" borderId="0" xfId="0" applyFont="1" applyFill="1" applyBorder="1"/>
    <xf numFmtId="165" fontId="9" fillId="0" borderId="0" xfId="0" applyNumberFormat="1" applyFont="1" applyFill="1" applyBorder="1"/>
    <xf numFmtId="0" fontId="75" fillId="0" borderId="0" xfId="0" applyFont="1" applyFill="1" applyBorder="1"/>
    <xf numFmtId="0" fontId="9" fillId="0" borderId="0" xfId="0" applyFont="1" applyFill="1" applyBorder="1" applyAlignment="1">
      <alignment wrapText="1"/>
    </xf>
    <xf numFmtId="0" fontId="7" fillId="0" borderId="0" xfId="0" applyFont="1" applyFill="1" applyBorder="1"/>
    <xf numFmtId="0" fontId="9" fillId="0" borderId="0" xfId="0" applyFont="1" applyFill="1" applyBorder="1" applyAlignment="1">
      <alignment horizontal="right" wrapText="1"/>
    </xf>
    <xf numFmtId="0" fontId="7" fillId="0" borderId="0" xfId="0" applyFont="1" applyFill="1" applyBorder="1" applyAlignment="1">
      <alignment horizontal="right"/>
    </xf>
    <xf numFmtId="0" fontId="9" fillId="0" borderId="0" xfId="0" applyFont="1" applyFill="1" applyBorder="1" applyAlignment="1">
      <alignment vertical="center" wrapText="1"/>
    </xf>
    <xf numFmtId="0" fontId="7" fillId="0" borderId="0" xfId="0" applyFont="1" applyFill="1" applyBorder="1" applyAlignment="1">
      <alignment vertical="center" wrapText="1"/>
    </xf>
    <xf numFmtId="0" fontId="7" fillId="0" borderId="0" xfId="0" applyFont="1" applyFill="1" applyBorder="1" applyAlignment="1">
      <alignment horizontal="left"/>
    </xf>
    <xf numFmtId="0" fontId="7" fillId="0" borderId="0" xfId="0" applyFont="1" applyFill="1" applyBorder="1" applyAlignment="1">
      <alignment horizontal="right" wrapText="1"/>
    </xf>
    <xf numFmtId="0" fontId="7" fillId="0" borderId="0" xfId="0" applyFont="1" applyFill="1" applyBorder="1" applyAlignment="1">
      <alignment wrapText="1"/>
    </xf>
    <xf numFmtId="1" fontId="7" fillId="0" borderId="0" xfId="0" applyNumberFormat="1" applyFont="1" applyFill="1" applyBorder="1" applyAlignment="1"/>
    <xf numFmtId="0" fontId="71" fillId="0" borderId="0" xfId="0" applyFont="1" applyFill="1" applyBorder="1" applyAlignment="1">
      <alignment horizontal="right" vertical="center"/>
    </xf>
    <xf numFmtId="49" fontId="9" fillId="0" borderId="0" xfId="0" applyNumberFormat="1" applyFont="1" applyFill="1" applyBorder="1"/>
    <xf numFmtId="0" fontId="9" fillId="0" borderId="0" xfId="0" applyFont="1" applyFill="1" applyBorder="1" applyAlignment="1">
      <alignment horizontal="left" wrapText="1"/>
    </xf>
    <xf numFmtId="0" fontId="31" fillId="0" borderId="0" xfId="0" applyFont="1" applyFill="1" applyBorder="1" applyAlignment="1">
      <alignment horizontal="right" wrapText="1"/>
    </xf>
    <xf numFmtId="0" fontId="23" fillId="0" borderId="0" xfId="0" applyFont="1" applyFill="1" applyBorder="1"/>
    <xf numFmtId="0" fontId="23" fillId="0" borderId="0" xfId="0" applyFont="1" applyFill="1" applyBorder="1" applyAlignment="1">
      <alignment horizontal="left" wrapText="1"/>
    </xf>
    <xf numFmtId="49" fontId="17" fillId="0" borderId="0" xfId="0" applyNumberFormat="1" applyFont="1" applyFill="1" applyBorder="1" applyAlignment="1">
      <alignment horizontal="right"/>
    </xf>
    <xf numFmtId="0" fontId="32" fillId="0" borderId="0" xfId="0" applyFont="1" applyFill="1" applyBorder="1" applyAlignment="1">
      <alignment horizontal="right"/>
    </xf>
    <xf numFmtId="165" fontId="7" fillId="0" borderId="0" xfId="0" applyNumberFormat="1" applyFont="1" applyFill="1" applyBorder="1" applyAlignment="1">
      <alignment horizontal="right"/>
    </xf>
    <xf numFmtId="0" fontId="76" fillId="0" borderId="0" xfId="0" applyFont="1" applyFill="1" applyBorder="1" applyAlignment="1">
      <alignment horizontal="center" vertical="center"/>
    </xf>
    <xf numFmtId="2" fontId="7" fillId="0" borderId="0" xfId="0" applyNumberFormat="1" applyFont="1" applyFill="1" applyBorder="1" applyAlignment="1">
      <alignment horizontal="right"/>
    </xf>
    <xf numFmtId="0" fontId="70" fillId="0" borderId="0" xfId="0" applyFont="1" applyFill="1" applyBorder="1" applyAlignment="1">
      <alignment horizontal="center" vertical="center" wrapText="1"/>
    </xf>
    <xf numFmtId="0" fontId="77" fillId="0" borderId="0" xfId="0" applyFont="1" applyFill="1" applyBorder="1"/>
    <xf numFmtId="0" fontId="78" fillId="0" borderId="0" xfId="0" applyFont="1" applyFill="1" applyBorder="1" applyAlignment="1">
      <alignment horizontal="center" vertical="center"/>
    </xf>
    <xf numFmtId="0" fontId="79" fillId="0" borderId="0" xfId="0" applyFont="1" applyBorder="1"/>
    <xf numFmtId="165" fontId="32" fillId="0" borderId="0" xfId="0" applyNumberFormat="1" applyFont="1" applyFill="1" applyBorder="1" applyAlignment="1">
      <alignment horizontal="right"/>
    </xf>
    <xf numFmtId="164" fontId="6" fillId="0" borderId="0" xfId="0" applyNumberFormat="1" applyFont="1" applyFill="1" applyBorder="1"/>
    <xf numFmtId="0" fontId="73" fillId="0" borderId="1" xfId="0" applyFont="1" applyFill="1" applyBorder="1"/>
    <xf numFmtId="0" fontId="23" fillId="0" borderId="1" xfId="0" applyFont="1" applyFill="1" applyBorder="1"/>
    <xf numFmtId="0" fontId="6" fillId="0" borderId="0" xfId="0" applyFont="1" applyFill="1"/>
    <xf numFmtId="0" fontId="19" fillId="0" borderId="8" xfId="0" applyFont="1" applyFill="1" applyBorder="1" applyAlignment="1">
      <alignment horizontal="center" vertical="center" shrinkToFit="1"/>
    </xf>
    <xf numFmtId="0" fontId="19" fillId="0" borderId="74" xfId="0" applyFont="1" applyFill="1" applyBorder="1" applyAlignment="1">
      <alignment horizontal="center"/>
    </xf>
    <xf numFmtId="0" fontId="19" fillId="0" borderId="71" xfId="0" applyFont="1" applyFill="1" applyBorder="1" applyAlignment="1">
      <alignment horizontal="center" vertical="center" shrinkToFit="1"/>
    </xf>
    <xf numFmtId="0" fontId="19" fillId="0" borderId="8" xfId="0" applyFont="1" applyFill="1" applyBorder="1" applyAlignment="1">
      <alignment horizontal="center"/>
    </xf>
    <xf numFmtId="0" fontId="0" fillId="0" borderId="0" xfId="0" applyFill="1" applyBorder="1" applyAlignment="1">
      <alignment horizontal="center"/>
    </xf>
    <xf numFmtId="0" fontId="9" fillId="0" borderId="8" xfId="0" applyFont="1" applyFill="1" applyBorder="1" applyAlignment="1">
      <alignment horizontal="center"/>
    </xf>
    <xf numFmtId="0" fontId="23" fillId="0" borderId="8" xfId="0" applyFont="1" applyFill="1" applyBorder="1" applyAlignment="1">
      <alignment horizontal="right"/>
    </xf>
    <xf numFmtId="164" fontId="9" fillId="0" borderId="8" xfId="0" applyNumberFormat="1" applyFont="1" applyFill="1" applyBorder="1"/>
    <xf numFmtId="0" fontId="6" fillId="0" borderId="8" xfId="0" applyFont="1" applyFill="1" applyBorder="1"/>
    <xf numFmtId="0" fontId="75" fillId="0" borderId="8" xfId="0" applyFont="1" applyFill="1" applyBorder="1"/>
    <xf numFmtId="0" fontId="0" fillId="0" borderId="0" xfId="0" applyFill="1" applyBorder="1" applyAlignment="1">
      <alignment horizontal="right"/>
    </xf>
    <xf numFmtId="0" fontId="80" fillId="0" borderId="0" xfId="0" applyFont="1" applyFill="1"/>
    <xf numFmtId="164" fontId="79" fillId="0" borderId="0" xfId="0" applyNumberFormat="1" applyFont="1" applyFill="1" applyBorder="1"/>
    <xf numFmtId="49" fontId="79" fillId="0" borderId="0" xfId="0" applyNumberFormat="1" applyFont="1" applyFill="1" applyBorder="1"/>
    <xf numFmtId="49" fontId="0" fillId="0" borderId="0" xfId="0" applyNumberFormat="1" applyFill="1"/>
    <xf numFmtId="49" fontId="0" fillId="0" borderId="0" xfId="0" applyNumberFormat="1" applyFill="1" applyAlignment="1">
      <alignment horizontal="right"/>
    </xf>
    <xf numFmtId="0" fontId="42" fillId="0" borderId="75" xfId="0" applyFont="1" applyFill="1" applyBorder="1"/>
    <xf numFmtId="0" fontId="68" fillId="0" borderId="8" xfId="0" applyFont="1" applyFill="1" applyBorder="1" applyAlignment="1">
      <alignment horizontal="left"/>
    </xf>
    <xf numFmtId="2" fontId="68" fillId="0" borderId="8" xfId="0" applyNumberFormat="1" applyFont="1" applyFill="1" applyBorder="1"/>
    <xf numFmtId="0" fontId="67" fillId="0" borderId="71" xfId="0" applyFont="1" applyFill="1" applyBorder="1" applyAlignment="1">
      <alignment wrapText="1"/>
    </xf>
    <xf numFmtId="0" fontId="67" fillId="0" borderId="65" xfId="0" applyFont="1" applyFill="1" applyBorder="1"/>
    <xf numFmtId="0" fontId="68" fillId="0" borderId="8" xfId="0" applyFont="1" applyFill="1" applyBorder="1" applyAlignment="1">
      <alignment horizontal="center"/>
    </xf>
    <xf numFmtId="165" fontId="68" fillId="0" borderId="65" xfId="0" applyNumberFormat="1" applyFont="1" applyFill="1" applyBorder="1"/>
    <xf numFmtId="0" fontId="68" fillId="0" borderId="77" xfId="0" applyFont="1" applyFill="1" applyBorder="1" applyAlignment="1">
      <alignment horizontal="left"/>
    </xf>
    <xf numFmtId="0" fontId="82" fillId="0" borderId="8" xfId="0" applyFont="1" applyFill="1" applyBorder="1" applyAlignment="1">
      <alignment horizontal="right"/>
    </xf>
    <xf numFmtId="0" fontId="67" fillId="0" borderId="7" xfId="0" applyFont="1" applyFill="1" applyBorder="1" applyAlignment="1">
      <alignment wrapText="1"/>
    </xf>
    <xf numFmtId="0" fontId="83" fillId="0" borderId="8" xfId="0" applyFont="1" applyFill="1" applyBorder="1"/>
    <xf numFmtId="0" fontId="68" fillId="0" borderId="71" xfId="0" applyFont="1" applyFill="1" applyBorder="1" applyAlignment="1">
      <alignment horizontal="center"/>
    </xf>
    <xf numFmtId="0" fontId="82" fillId="0" borderId="74" xfId="0" applyFont="1" applyFill="1" applyBorder="1"/>
    <xf numFmtId="0" fontId="83" fillId="0" borderId="74" xfId="0" applyFont="1" applyFill="1" applyBorder="1"/>
    <xf numFmtId="0" fontId="68" fillId="0" borderId="65" xfId="0" applyFont="1" applyFill="1" applyBorder="1" applyAlignment="1">
      <alignment horizontal="center" wrapText="1"/>
    </xf>
    <xf numFmtId="2" fontId="82" fillId="0" borderId="74" xfId="0" applyNumberFormat="1" applyFont="1" applyFill="1" applyBorder="1"/>
    <xf numFmtId="0" fontId="68" fillId="0" borderId="74" xfId="0" applyFont="1" applyFill="1" applyBorder="1" applyAlignment="1">
      <alignment horizontal="left"/>
    </xf>
    <xf numFmtId="0" fontId="68" fillId="0" borderId="8" xfId="0" applyFont="1" applyFill="1" applyBorder="1"/>
    <xf numFmtId="0" fontId="67" fillId="0" borderId="8" xfId="0" applyFont="1" applyFill="1" applyBorder="1" applyAlignment="1">
      <alignment wrapText="1"/>
    </xf>
    <xf numFmtId="0" fontId="67" fillId="0" borderId="8" xfId="0" applyFont="1" applyFill="1" applyBorder="1"/>
    <xf numFmtId="165" fontId="68" fillId="0" borderId="8" xfId="0" applyNumberFormat="1" applyFont="1" applyFill="1" applyBorder="1"/>
    <xf numFmtId="0" fontId="67" fillId="0" borderId="8" xfId="0" applyFont="1" applyFill="1" applyBorder="1" applyAlignment="1">
      <alignment horizontal="left"/>
    </xf>
    <xf numFmtId="164" fontId="67" fillId="0" borderId="8" xfId="0" applyNumberFormat="1" applyFont="1" applyFill="1" applyBorder="1"/>
    <xf numFmtId="164" fontId="68" fillId="0" borderId="8" xfId="0" applyNumberFormat="1" applyFont="1" applyFill="1" applyBorder="1"/>
    <xf numFmtId="0" fontId="67" fillId="0" borderId="8" xfId="0" applyFont="1" applyFill="1" applyBorder="1" applyAlignment="1">
      <alignment horizontal="left" wrapText="1"/>
    </xf>
    <xf numFmtId="0" fontId="67" fillId="0" borderId="8" xfId="0" applyFont="1" applyFill="1" applyBorder="1" applyAlignment="1">
      <alignment vertical="center" wrapText="1"/>
    </xf>
    <xf numFmtId="164" fontId="68" fillId="0" borderId="65" xfId="0" applyNumberFormat="1" applyFont="1" applyFill="1" applyBorder="1"/>
    <xf numFmtId="0" fontId="67" fillId="0" borderId="2" xfId="0" applyFont="1" applyFill="1" applyBorder="1" applyAlignment="1">
      <alignment wrapText="1"/>
    </xf>
    <xf numFmtId="164" fontId="67" fillId="0" borderId="65" xfId="0" applyNumberFormat="1" applyFont="1" applyFill="1" applyBorder="1"/>
    <xf numFmtId="165" fontId="67" fillId="0" borderId="65" xfId="0" applyNumberFormat="1" applyFont="1" applyFill="1" applyBorder="1"/>
    <xf numFmtId="0" fontId="68" fillId="0" borderId="66" xfId="0" applyFont="1" applyFill="1" applyBorder="1" applyAlignment="1">
      <alignment horizontal="center" wrapText="1"/>
    </xf>
    <xf numFmtId="165" fontId="68" fillId="0" borderId="8" xfId="0" applyNumberFormat="1" applyFont="1" applyFill="1" applyBorder="1" applyAlignment="1">
      <alignment horizontal="right" wrapText="1"/>
    </xf>
    <xf numFmtId="164" fontId="68" fillId="0" borderId="8" xfId="0" applyNumberFormat="1" applyFont="1" applyFill="1" applyBorder="1" applyAlignment="1">
      <alignment horizontal="right" wrapText="1"/>
    </xf>
    <xf numFmtId="165" fontId="68" fillId="0" borderId="8" xfId="0" applyNumberFormat="1" applyFont="1" applyFill="1" applyBorder="1" applyAlignment="1">
      <alignment horizontal="right"/>
    </xf>
    <xf numFmtId="0" fontId="79" fillId="0" borderId="0" xfId="0" applyFont="1" applyFill="1"/>
    <xf numFmtId="0" fontId="0" fillId="0" borderId="149" xfId="0" applyFill="1" applyBorder="1" applyAlignment="1">
      <alignment horizontal="center"/>
    </xf>
    <xf numFmtId="0" fontId="29" fillId="0" borderId="0" xfId="0" applyFont="1" applyFill="1" applyBorder="1" applyAlignment="1">
      <alignment horizontal="center"/>
    </xf>
    <xf numFmtId="0" fontId="0" fillId="0" borderId="0" xfId="0" applyFill="1" applyAlignment="1">
      <alignment wrapText="1"/>
    </xf>
    <xf numFmtId="0" fontId="59" fillId="0" borderId="138" xfId="0" applyFont="1" applyFill="1" applyBorder="1" applyAlignment="1">
      <alignment horizontal="center"/>
    </xf>
    <xf numFmtId="0" fontId="59" fillId="0" borderId="118" xfId="0" applyFont="1" applyFill="1" applyBorder="1" applyAlignment="1">
      <alignment horizontal="center"/>
    </xf>
    <xf numFmtId="165" fontId="30" fillId="0" borderId="112" xfId="0" applyNumberFormat="1" applyFont="1" applyFill="1" applyBorder="1" applyAlignment="1">
      <alignment horizontal="right"/>
    </xf>
    <xf numFmtId="165" fontId="30" fillId="0" borderId="17" xfId="0" applyNumberFormat="1" applyFont="1" applyFill="1" applyBorder="1" applyAlignment="1">
      <alignment horizontal="right"/>
    </xf>
    <xf numFmtId="165" fontId="30" fillId="0" borderId="114" xfId="0" applyNumberFormat="1" applyFont="1" applyFill="1" applyBorder="1" applyAlignment="1">
      <alignment horizontal="right"/>
    </xf>
    <xf numFmtId="2" fontId="6" fillId="0" borderId="53" xfId="0" applyNumberFormat="1" applyFont="1" applyFill="1" applyBorder="1"/>
    <xf numFmtId="2" fontId="6" fillId="0" borderId="8" xfId="0" applyNumberFormat="1" applyFont="1" applyFill="1" applyBorder="1"/>
    <xf numFmtId="165" fontId="29" fillId="0" borderId="76" xfId="0" applyNumberFormat="1" applyFont="1" applyFill="1" applyBorder="1"/>
    <xf numFmtId="0" fontId="29" fillId="0" borderId="8" xfId="0" applyFont="1" applyFill="1" applyBorder="1"/>
    <xf numFmtId="0" fontId="0" fillId="0" borderId="8" xfId="0" applyFill="1" applyBorder="1"/>
    <xf numFmtId="0" fontId="0" fillId="0" borderId="115" xfId="0" applyFill="1" applyBorder="1"/>
    <xf numFmtId="0" fontId="18" fillId="0" borderId="0" xfId="0" applyFont="1" applyFill="1"/>
    <xf numFmtId="2" fontId="32" fillId="0" borderId="76" xfId="0" applyNumberFormat="1" applyFont="1" applyFill="1" applyBorder="1"/>
    <xf numFmtId="2" fontId="32" fillId="0" borderId="8" xfId="0" applyNumberFormat="1" applyFont="1" applyFill="1" applyBorder="1"/>
    <xf numFmtId="0" fontId="0" fillId="0" borderId="56" xfId="0" applyFill="1" applyBorder="1"/>
    <xf numFmtId="0" fontId="0" fillId="0" borderId="102" xfId="0" applyFill="1" applyBorder="1"/>
    <xf numFmtId="0" fontId="9" fillId="0" borderId="21" xfId="0" applyFont="1" applyFill="1" applyBorder="1"/>
    <xf numFmtId="0" fontId="6" fillId="0" borderId="56" xfId="0" applyFont="1" applyFill="1" applyBorder="1"/>
    <xf numFmtId="0" fontId="6" fillId="0" borderId="72" xfId="0" applyFont="1" applyFill="1" applyBorder="1"/>
    <xf numFmtId="2" fontId="0" fillId="0" borderId="72" xfId="0" applyNumberFormat="1" applyFill="1" applyBorder="1"/>
    <xf numFmtId="0" fontId="6" fillId="0" borderId="102" xfId="0" applyFont="1" applyFill="1" applyBorder="1"/>
    <xf numFmtId="0" fontId="0" fillId="0" borderId="72" xfId="0" applyFill="1" applyBorder="1"/>
    <xf numFmtId="0" fontId="54" fillId="0" borderId="72" xfId="0" applyFont="1" applyFill="1" applyBorder="1"/>
    <xf numFmtId="0" fontId="6" fillId="0" borderId="115" xfId="0" applyFont="1" applyFill="1" applyBorder="1"/>
    <xf numFmtId="0" fontId="79" fillId="0" borderId="72" xfId="0" applyFont="1" applyFill="1" applyBorder="1"/>
    <xf numFmtId="0" fontId="32" fillId="0" borderId="53" xfId="0" applyFont="1" applyFill="1" applyBorder="1"/>
    <xf numFmtId="0" fontId="6" fillId="0" borderId="134" xfId="0" applyFont="1" applyFill="1" applyBorder="1"/>
    <xf numFmtId="0" fontId="6" fillId="0" borderId="123" xfId="0" applyFont="1" applyFill="1" applyBorder="1"/>
    <xf numFmtId="0" fontId="29" fillId="0" borderId="109" xfId="0" applyFont="1" applyFill="1" applyBorder="1"/>
    <xf numFmtId="0" fontId="29" fillId="0" borderId="123" xfId="0" applyFont="1" applyFill="1" applyBorder="1"/>
    <xf numFmtId="0" fontId="29" fillId="0" borderId="121" xfId="0" applyFont="1" applyFill="1" applyBorder="1"/>
    <xf numFmtId="0" fontId="29" fillId="0" borderId="134" xfId="0" applyFont="1" applyFill="1" applyBorder="1"/>
    <xf numFmtId="0" fontId="0" fillId="0" borderId="123" xfId="0" applyFill="1" applyBorder="1"/>
    <xf numFmtId="0" fontId="0" fillId="0" borderId="121" xfId="0" applyFill="1" applyBorder="1"/>
    <xf numFmtId="165" fontId="30" fillId="0" borderId="99" xfId="0" applyNumberFormat="1" applyFont="1" applyFill="1" applyBorder="1" applyAlignment="1">
      <alignment horizontal="right"/>
    </xf>
    <xf numFmtId="0" fontId="29" fillId="0" borderId="76" xfId="0" applyFont="1" applyFill="1" applyBorder="1"/>
    <xf numFmtId="0" fontId="29" fillId="0" borderId="71" xfId="0" applyFont="1" applyFill="1" applyBorder="1"/>
    <xf numFmtId="0" fontId="29" fillId="0" borderId="72" xfId="0" applyFont="1" applyFill="1" applyBorder="1"/>
    <xf numFmtId="0" fontId="29" fillId="0" borderId="102" xfId="0" applyFont="1" applyFill="1" applyBorder="1"/>
    <xf numFmtId="0" fontId="29" fillId="0" borderId="118" xfId="0" applyFont="1" applyFill="1" applyBorder="1" applyAlignment="1">
      <alignment wrapText="1"/>
    </xf>
    <xf numFmtId="0" fontId="17" fillId="0" borderId="102" xfId="0" applyFont="1" applyFill="1" applyBorder="1"/>
    <xf numFmtId="0" fontId="17" fillId="0" borderId="8" xfId="0" applyFont="1" applyFill="1" applyBorder="1"/>
    <xf numFmtId="165" fontId="20" fillId="0" borderId="116" xfId="0" applyNumberFormat="1" applyFont="1" applyFill="1" applyBorder="1" applyAlignment="1">
      <alignment horizontal="right"/>
    </xf>
    <xf numFmtId="0" fontId="79" fillId="0" borderId="102" xfId="0" applyFont="1" applyFill="1" applyBorder="1"/>
    <xf numFmtId="0" fontId="85" fillId="0" borderId="8" xfId="0" applyFont="1" applyFill="1" applyBorder="1"/>
    <xf numFmtId="0" fontId="29" fillId="0" borderId="110" xfId="0" applyFont="1" applyFill="1" applyBorder="1"/>
    <xf numFmtId="0" fontId="0" fillId="0" borderId="53" xfId="0" applyFill="1" applyBorder="1"/>
    <xf numFmtId="0" fontId="0" fillId="0" borderId="71" xfId="0" applyFill="1" applyBorder="1"/>
    <xf numFmtId="0" fontId="0" fillId="0" borderId="134" xfId="0" applyFill="1" applyBorder="1"/>
    <xf numFmtId="0" fontId="0" fillId="0" borderId="109" xfId="0" applyFill="1" applyBorder="1"/>
    <xf numFmtId="0" fontId="0" fillId="0" borderId="110" xfId="0" applyFill="1" applyBorder="1"/>
    <xf numFmtId="165" fontId="20" fillId="0" borderId="126" xfId="0" applyNumberFormat="1" applyFont="1" applyFill="1" applyBorder="1" applyAlignment="1">
      <alignment horizontal="right"/>
    </xf>
    <xf numFmtId="0" fontId="6" fillId="0" borderId="53" xfId="0" applyFont="1" applyFill="1" applyBorder="1"/>
    <xf numFmtId="0" fontId="29" fillId="0" borderId="56" xfId="0" applyFont="1" applyFill="1" applyBorder="1"/>
    <xf numFmtId="0" fontId="60" fillId="0" borderId="0" xfId="0" applyFont="1" applyFill="1"/>
    <xf numFmtId="0" fontId="6" fillId="0" borderId="74" xfId="0" applyFont="1" applyFill="1" applyBorder="1"/>
    <xf numFmtId="0" fontId="6" fillId="0" borderId="116" xfId="0" applyFont="1" applyFill="1" applyBorder="1"/>
    <xf numFmtId="2" fontId="6" fillId="0" borderId="120" xfId="0" applyNumberFormat="1" applyFont="1" applyFill="1" applyBorder="1"/>
    <xf numFmtId="0" fontId="18" fillId="0" borderId="123" xfId="0" applyFont="1" applyFill="1" applyBorder="1"/>
    <xf numFmtId="0" fontId="17" fillId="0" borderId="123" xfId="0" applyFont="1" applyFill="1" applyBorder="1"/>
    <xf numFmtId="165" fontId="18" fillId="0" borderId="123" xfId="0" applyNumberFormat="1" applyFont="1" applyFill="1" applyBorder="1"/>
    <xf numFmtId="0" fontId="0" fillId="0" borderId="130" xfId="0" applyFill="1" applyBorder="1"/>
    <xf numFmtId="0" fontId="6" fillId="0" borderId="7" xfId="0" applyFont="1" applyFill="1" applyBorder="1" applyAlignment="1">
      <alignment wrapText="1"/>
    </xf>
    <xf numFmtId="0" fontId="9" fillId="0" borderId="56" xfId="0" applyFont="1" applyFill="1" applyBorder="1"/>
    <xf numFmtId="0" fontId="20" fillId="0" borderId="103" xfId="0" applyFont="1" applyFill="1" applyBorder="1" applyAlignment="1">
      <alignment horizontal="right"/>
    </xf>
    <xf numFmtId="0" fontId="20" fillId="0" borderId="65" xfId="0" applyFont="1" applyFill="1" applyBorder="1" applyAlignment="1">
      <alignment horizontal="right"/>
    </xf>
    <xf numFmtId="0" fontId="20" fillId="0" borderId="104" xfId="0" applyFont="1" applyFill="1" applyBorder="1" applyAlignment="1">
      <alignment horizontal="right"/>
    </xf>
    <xf numFmtId="165" fontId="42" fillId="0" borderId="123" xfId="0" applyNumberFormat="1" applyFont="1" applyFill="1" applyBorder="1"/>
    <xf numFmtId="165" fontId="18" fillId="0" borderId="110" xfId="0" applyNumberFormat="1" applyFont="1" applyFill="1" applyBorder="1"/>
    <xf numFmtId="165" fontId="20" fillId="0" borderId="134" xfId="0" applyNumberFormat="1" applyFont="1" applyFill="1" applyBorder="1" applyAlignment="1">
      <alignment horizontal="right"/>
    </xf>
    <xf numFmtId="165" fontId="20" fillId="0" borderId="121" xfId="0" applyNumberFormat="1" applyFont="1" applyFill="1" applyBorder="1" applyAlignment="1">
      <alignment horizontal="right"/>
    </xf>
    <xf numFmtId="0" fontId="6" fillId="0" borderId="76" xfId="0" applyFont="1" applyFill="1" applyBorder="1"/>
    <xf numFmtId="0" fontId="6" fillId="0" borderId="71" xfId="0" applyFont="1" applyFill="1" applyBorder="1"/>
    <xf numFmtId="0" fontId="86" fillId="0" borderId="102" xfId="0" applyFont="1" applyFill="1" applyBorder="1"/>
    <xf numFmtId="0" fontId="86" fillId="0" borderId="8" xfId="0" applyFont="1" applyFill="1" applyBorder="1"/>
    <xf numFmtId="0" fontId="79" fillId="0" borderId="8" xfId="0" applyFont="1" applyFill="1" applyBorder="1"/>
    <xf numFmtId="165" fontId="73" fillId="0" borderId="71" xfId="0" applyNumberFormat="1" applyFont="1" applyFill="1" applyBorder="1"/>
    <xf numFmtId="2" fontId="20" fillId="0" borderId="102" xfId="0" applyNumberFormat="1" applyFont="1" applyFill="1" applyBorder="1" applyAlignment="1">
      <alignment horizontal="right"/>
    </xf>
    <xf numFmtId="0" fontId="6" fillId="0" borderId="65" xfId="0" applyFont="1" applyFill="1" applyBorder="1"/>
    <xf numFmtId="0" fontId="6" fillId="0" borderId="66" xfId="0" applyFont="1" applyFill="1" applyBorder="1"/>
    <xf numFmtId="164" fontId="17" fillId="0" borderId="8" xfId="0" applyNumberFormat="1" applyFont="1" applyFill="1" applyBorder="1"/>
    <xf numFmtId="165" fontId="73" fillId="0" borderId="123" xfId="0" applyNumberFormat="1" applyFont="1" applyFill="1" applyBorder="1"/>
    <xf numFmtId="0" fontId="6" fillId="0" borderId="110" xfId="0" applyFont="1" applyFill="1" applyBorder="1"/>
    <xf numFmtId="0" fontId="79" fillId="0" borderId="134" xfId="0" applyFont="1" applyFill="1" applyBorder="1"/>
    <xf numFmtId="164" fontId="29" fillId="0" borderId="0" xfId="0" applyNumberFormat="1" applyFont="1" applyFill="1" applyBorder="1"/>
    <xf numFmtId="2" fontId="29" fillId="0" borderId="0" xfId="0" applyNumberFormat="1" applyFont="1" applyFill="1" applyBorder="1"/>
    <xf numFmtId="165" fontId="17" fillId="0" borderId="0" xfId="0" applyNumberFormat="1" applyFont="1" applyFill="1"/>
    <xf numFmtId="165" fontId="29" fillId="0" borderId="0" xfId="0" applyNumberFormat="1" applyFont="1" applyFill="1" applyBorder="1"/>
    <xf numFmtId="0" fontId="6" fillId="0" borderId="15" xfId="0" applyFont="1" applyFill="1" applyBorder="1" applyAlignment="1">
      <alignment wrapText="1"/>
    </xf>
    <xf numFmtId="165" fontId="32" fillId="0" borderId="0" xfId="0" applyNumberFormat="1" applyFont="1" applyFill="1" applyBorder="1"/>
    <xf numFmtId="2" fontId="6" fillId="0" borderId="0" xfId="0" applyNumberFormat="1" applyFont="1" applyFill="1" applyBorder="1"/>
    <xf numFmtId="165" fontId="74" fillId="0" borderId="93" xfId="0" applyNumberFormat="1" applyFont="1" applyFill="1" applyBorder="1"/>
    <xf numFmtId="165" fontId="74" fillId="0" borderId="150" xfId="0" applyNumberFormat="1" applyFont="1" applyFill="1" applyBorder="1"/>
    <xf numFmtId="165" fontId="74" fillId="0" borderId="151" xfId="0" applyNumberFormat="1" applyFont="1" applyFill="1" applyBorder="1"/>
    <xf numFmtId="164" fontId="74" fillId="0" borderId="0" xfId="0" applyNumberFormat="1" applyFont="1" applyFill="1" applyBorder="1"/>
    <xf numFmtId="165" fontId="30" fillId="0" borderId="107" xfId="0" applyNumberFormat="1" applyFont="1" applyFill="1" applyBorder="1" applyAlignment="1">
      <alignment horizontal="right"/>
    </xf>
    <xf numFmtId="2" fontId="30" fillId="0" borderId="108" xfId="0" applyNumberFormat="1" applyFont="1" applyFill="1" applyBorder="1" applyAlignment="1">
      <alignment horizontal="right"/>
    </xf>
    <xf numFmtId="2" fontId="30" fillId="0" borderId="130" xfId="0" applyNumberFormat="1" applyFont="1" applyFill="1" applyBorder="1" applyAlignment="1">
      <alignment horizontal="right"/>
    </xf>
    <xf numFmtId="165" fontId="30" fillId="0" borderId="108" xfId="0" applyNumberFormat="1" applyFont="1" applyFill="1" applyBorder="1" applyAlignment="1">
      <alignment horizontal="right"/>
    </xf>
    <xf numFmtId="2" fontId="30" fillId="0" borderId="95" xfId="0" applyNumberFormat="1" applyFont="1" applyFill="1" applyBorder="1" applyAlignment="1">
      <alignment horizontal="right"/>
    </xf>
    <xf numFmtId="165" fontId="30" fillId="0" borderId="129" xfId="0" applyNumberFormat="1" applyFont="1" applyFill="1" applyBorder="1" applyAlignment="1">
      <alignment horizontal="right"/>
    </xf>
    <xf numFmtId="1" fontId="30" fillId="0" borderId="130" xfId="0" applyNumberFormat="1" applyFont="1" applyFill="1" applyBorder="1" applyAlignment="1">
      <alignment horizontal="right"/>
    </xf>
    <xf numFmtId="165" fontId="74" fillId="0" borderId="124" xfId="0" applyNumberFormat="1" applyFont="1" applyFill="1" applyBorder="1"/>
    <xf numFmtId="165" fontId="74" fillId="0" borderId="98" xfId="0" applyNumberFormat="1" applyFont="1" applyFill="1" applyBorder="1"/>
    <xf numFmtId="165" fontId="74" fillId="0" borderId="126" xfId="0" applyNumberFormat="1" applyFont="1" applyFill="1" applyBorder="1"/>
    <xf numFmtId="165" fontId="87" fillId="0" borderId="0" xfId="0" applyNumberFormat="1" applyFont="1" applyFill="1" applyBorder="1"/>
    <xf numFmtId="0" fontId="42" fillId="0" borderId="113" xfId="0" applyFont="1" applyFill="1" applyBorder="1"/>
    <xf numFmtId="0" fontId="54" fillId="0" borderId="113" xfId="0" applyFont="1" applyFill="1" applyBorder="1"/>
    <xf numFmtId="0" fontId="0" fillId="0" borderId="113" xfId="0" applyFill="1" applyBorder="1"/>
    <xf numFmtId="165" fontId="18" fillId="0" borderId="67" xfId="0" applyNumberFormat="1" applyFont="1" applyFill="1" applyBorder="1" applyAlignment="1"/>
    <xf numFmtId="165" fontId="17" fillId="0" borderId="67" xfId="0" applyNumberFormat="1" applyFont="1" applyFill="1" applyBorder="1" applyAlignment="1"/>
    <xf numFmtId="165" fontId="17" fillId="0" borderId="0" xfId="0" applyNumberFormat="1" applyFont="1" applyFill="1" applyBorder="1" applyAlignment="1"/>
    <xf numFmtId="165" fontId="12" fillId="0" borderId="8" xfId="0" applyNumberFormat="1" applyFont="1" applyFill="1" applyBorder="1" applyAlignment="1">
      <alignment horizontal="right" wrapText="1"/>
    </xf>
    <xf numFmtId="165" fontId="12" fillId="0" borderId="65" xfId="0" applyNumberFormat="1" applyFont="1" applyFill="1" applyBorder="1" applyAlignment="1"/>
    <xf numFmtId="0" fontId="68" fillId="0" borderId="16" xfId="0" applyFont="1" applyFill="1" applyBorder="1" applyAlignment="1">
      <alignment horizontal="left"/>
    </xf>
    <xf numFmtId="164" fontId="68" fillId="0" borderId="16" xfId="0" applyNumberFormat="1" applyFont="1" applyFill="1" applyBorder="1" applyAlignment="1">
      <alignment horizontal="right"/>
    </xf>
    <xf numFmtId="164" fontId="68" fillId="0" borderId="17" xfId="0" applyNumberFormat="1" applyFont="1" applyFill="1" applyBorder="1" applyAlignment="1">
      <alignment horizontal="right"/>
    </xf>
    <xf numFmtId="164" fontId="68" fillId="0" borderId="18" xfId="0" applyNumberFormat="1" applyFont="1" applyFill="1" applyBorder="1" applyAlignment="1">
      <alignment horizontal="right"/>
    </xf>
    <xf numFmtId="0" fontId="67" fillId="0" borderId="19" xfId="0" applyFont="1" applyFill="1" applyBorder="1"/>
    <xf numFmtId="0" fontId="67" fillId="0" borderId="15" xfId="0" applyFont="1" applyFill="1" applyBorder="1"/>
    <xf numFmtId="0" fontId="67" fillId="0" borderId="20" xfId="0" applyFont="1" applyFill="1" applyBorder="1"/>
    <xf numFmtId="0" fontId="68" fillId="0" borderId="15" xfId="0" applyFont="1" applyFill="1" applyBorder="1"/>
    <xf numFmtId="0" fontId="68" fillId="0" borderId="4" xfId="0" applyFont="1" applyFill="1" applyBorder="1"/>
    <xf numFmtId="0" fontId="68" fillId="0" borderId="20" xfId="0" applyFont="1" applyFill="1" applyBorder="1"/>
    <xf numFmtId="0" fontId="67" fillId="0" borderId="21" xfId="0" applyFont="1" applyFill="1" applyBorder="1"/>
    <xf numFmtId="0" fontId="67" fillId="0" borderId="2" xfId="0" applyFont="1" applyFill="1" applyBorder="1"/>
    <xf numFmtId="0" fontId="67" fillId="0" borderId="22" xfId="0" applyFont="1" applyFill="1" applyBorder="1"/>
    <xf numFmtId="0" fontId="67" fillId="0" borderId="19" xfId="0" applyFont="1" applyFill="1" applyBorder="1" applyAlignment="1">
      <alignment horizontal="left" vertical="center" wrapText="1"/>
    </xf>
    <xf numFmtId="0" fontId="67" fillId="0" borderId="19" xfId="0" applyFont="1" applyFill="1" applyBorder="1" applyAlignment="1">
      <alignment horizontal="left"/>
    </xf>
    <xf numFmtId="0" fontId="67" fillId="0" borderId="53" xfId="0" applyFont="1" applyFill="1" applyBorder="1" applyAlignment="1">
      <alignment wrapText="1"/>
    </xf>
    <xf numFmtId="0" fontId="67" fillId="0" borderId="19" xfId="0" applyFont="1" applyFill="1" applyBorder="1" applyAlignment="1">
      <alignment vertical="center" wrapText="1"/>
    </xf>
    <xf numFmtId="0" fontId="67" fillId="0" borderId="15" xfId="0" applyFont="1" applyFill="1" applyBorder="1" applyAlignment="1">
      <alignment wrapText="1"/>
    </xf>
    <xf numFmtId="0" fontId="67" fillId="0" borderId="15" xfId="0" applyFont="1" applyFill="1" applyBorder="1" applyAlignment="1">
      <alignment horizontal="left" wrapText="1"/>
    </xf>
    <xf numFmtId="0" fontId="83" fillId="0" borderId="23" xfId="0" applyFont="1" applyFill="1" applyBorder="1" applyAlignment="1">
      <alignment wrapText="1"/>
    </xf>
    <xf numFmtId="165" fontId="67" fillId="0" borderId="22" xfId="0" applyNumberFormat="1" applyFont="1" applyFill="1" applyBorder="1"/>
    <xf numFmtId="0" fontId="67" fillId="0" borderId="19" xfId="0" applyFont="1" applyFill="1" applyBorder="1" applyAlignment="1">
      <alignment wrapText="1"/>
    </xf>
    <xf numFmtId="0" fontId="68" fillId="0" borderId="19" xfId="0" applyFont="1" applyFill="1" applyBorder="1" applyAlignment="1">
      <alignment horizontal="left" vertical="center" wrapText="1"/>
    </xf>
    <xf numFmtId="0" fontId="67" fillId="0" borderId="20" xfId="0" applyFont="1" applyFill="1" applyBorder="1" applyAlignment="1">
      <alignment wrapText="1"/>
    </xf>
    <xf numFmtId="0" fontId="68" fillId="0" borderId="15" xfId="0" applyFont="1" applyFill="1" applyBorder="1" applyAlignment="1">
      <alignment horizontal="left" wrapText="1"/>
    </xf>
    <xf numFmtId="0" fontId="68" fillId="0" borderId="2" xfId="0" applyFont="1" applyFill="1" applyBorder="1"/>
    <xf numFmtId="0" fontId="67" fillId="0" borderId="24" xfId="0" applyFont="1" applyFill="1" applyBorder="1" applyAlignment="1">
      <alignment horizontal="left" wrapText="1"/>
    </xf>
    <xf numFmtId="0" fontId="67" fillId="0" borderId="2" xfId="0" applyFont="1" applyFill="1" applyBorder="1" applyAlignment="1">
      <alignment horizontal="left" wrapText="1"/>
    </xf>
    <xf numFmtId="0" fontId="67" fillId="0" borderId="22" xfId="0" applyFont="1" applyFill="1" applyBorder="1" applyAlignment="1">
      <alignment horizontal="right" wrapText="1"/>
    </xf>
    <xf numFmtId="0" fontId="67" fillId="0" borderId="25" xfId="0" applyFont="1" applyFill="1" applyBorder="1"/>
    <xf numFmtId="0" fontId="67" fillId="0" borderId="25" xfId="0" applyFont="1" applyFill="1" applyBorder="1" applyAlignment="1">
      <alignment horizontal="left" wrapText="1"/>
    </xf>
    <xf numFmtId="0" fontId="67" fillId="0" borderId="26" xfId="0" applyFont="1" applyFill="1" applyBorder="1" applyAlignment="1">
      <alignment horizontal="right" wrapText="1"/>
    </xf>
    <xf numFmtId="0" fontId="68" fillId="0" borderId="27" xfId="0" applyFont="1" applyFill="1" applyBorder="1"/>
    <xf numFmtId="0" fontId="67" fillId="0" borderId="28" xfId="0" applyFont="1" applyFill="1" applyBorder="1"/>
    <xf numFmtId="0" fontId="67" fillId="0" borderId="29" xfId="0" applyFont="1" applyFill="1" applyBorder="1"/>
    <xf numFmtId="0" fontId="67" fillId="0" borderId="30" xfId="0" applyFont="1" applyFill="1" applyBorder="1"/>
    <xf numFmtId="0" fontId="68" fillId="0" borderId="31" xfId="0" applyFont="1" applyFill="1" applyBorder="1" applyAlignment="1">
      <alignment horizontal="center"/>
    </xf>
    <xf numFmtId="165" fontId="68" fillId="0" borderId="32" xfId="0" applyNumberFormat="1" applyFont="1" applyFill="1" applyBorder="1" applyAlignment="1">
      <alignment horizontal="right"/>
    </xf>
    <xf numFmtId="165" fontId="68" fillId="0" borderId="33" xfId="0" applyNumberFormat="1" applyFont="1" applyFill="1" applyBorder="1" applyAlignment="1">
      <alignment horizontal="right"/>
    </xf>
    <xf numFmtId="164" fontId="68" fillId="0" borderId="34" xfId="0" applyNumberFormat="1" applyFont="1" applyFill="1" applyBorder="1" applyAlignment="1">
      <alignment horizontal="right"/>
    </xf>
    <xf numFmtId="0" fontId="68" fillId="0" borderId="35" xfId="0" applyFont="1" applyFill="1" applyBorder="1" applyAlignment="1">
      <alignment horizontal="left"/>
    </xf>
    <xf numFmtId="0" fontId="68" fillId="0" borderId="36" xfId="0" applyFont="1" applyFill="1" applyBorder="1" applyAlignment="1">
      <alignment horizontal="right"/>
    </xf>
    <xf numFmtId="0" fontId="68" fillId="0" borderId="37" xfId="0" applyFont="1" applyFill="1" applyBorder="1" applyAlignment="1">
      <alignment horizontal="right"/>
    </xf>
    <xf numFmtId="0" fontId="68" fillId="0" borderId="38" xfId="0" applyFont="1" applyFill="1" applyBorder="1" applyAlignment="1">
      <alignment horizontal="right"/>
    </xf>
    <xf numFmtId="0" fontId="67" fillId="0" borderId="39" xfId="0" applyFont="1" applyFill="1" applyBorder="1"/>
    <xf numFmtId="0" fontId="83" fillId="0" borderId="152" xfId="0" applyFont="1" applyFill="1" applyBorder="1" applyAlignment="1">
      <alignment wrapText="1"/>
    </xf>
    <xf numFmtId="0" fontId="67" fillId="0" borderId="22" xfId="0" applyFont="1" applyFill="1" applyBorder="1" applyAlignment="1">
      <alignment wrapText="1"/>
    </xf>
    <xf numFmtId="0" fontId="67" fillId="0" borderId="24" xfId="0" applyFont="1" applyFill="1" applyBorder="1" applyAlignment="1">
      <alignment vertical="center" wrapText="1"/>
    </xf>
    <xf numFmtId="0" fontId="67" fillId="0" borderId="22" xfId="0" applyFont="1" applyFill="1" applyBorder="1" applyAlignment="1">
      <alignment vertical="center" wrapText="1"/>
    </xf>
    <xf numFmtId="0" fontId="68" fillId="0" borderId="24" xfId="0" applyFont="1" applyFill="1" applyBorder="1" applyAlignment="1">
      <alignment vertical="center" wrapText="1"/>
    </xf>
    <xf numFmtId="0" fontId="68" fillId="0" borderId="22" xfId="0" applyFont="1" applyFill="1" applyBorder="1" applyAlignment="1">
      <alignment vertical="center" wrapText="1"/>
    </xf>
    <xf numFmtId="0" fontId="68" fillId="0" borderId="15" xfId="0" applyFont="1" applyFill="1" applyBorder="1" applyAlignment="1">
      <alignment vertical="center" wrapText="1"/>
    </xf>
    <xf numFmtId="0" fontId="68" fillId="0" borderId="21" xfId="0" applyFont="1" applyFill="1" applyBorder="1"/>
    <xf numFmtId="0" fontId="68" fillId="0" borderId="22" xfId="0" applyFont="1" applyFill="1" applyBorder="1"/>
    <xf numFmtId="0" fontId="68" fillId="0" borderId="27" xfId="0" applyFont="1" applyFill="1" applyBorder="1" applyAlignment="1">
      <alignment horizontal="left" wrapText="1"/>
    </xf>
    <xf numFmtId="0" fontId="67" fillId="0" borderId="40" xfId="0" applyFont="1" applyFill="1" applyBorder="1"/>
    <xf numFmtId="0" fontId="68" fillId="0" borderId="26" xfId="0" applyFont="1" applyFill="1" applyBorder="1" applyAlignment="1">
      <alignment horizontal="left"/>
    </xf>
    <xf numFmtId="2" fontId="68" fillId="0" borderId="41" xfId="0" applyNumberFormat="1" applyFont="1" applyFill="1" applyBorder="1" applyAlignment="1">
      <alignment horizontal="right"/>
    </xf>
    <xf numFmtId="2" fontId="68" fillId="0" borderId="42" xfId="0" applyNumberFormat="1" applyFont="1" applyFill="1" applyBorder="1" applyAlignment="1">
      <alignment horizontal="right"/>
    </xf>
    <xf numFmtId="164" fontId="68" fillId="0" borderId="42" xfId="0" applyNumberFormat="1" applyFont="1" applyFill="1" applyBorder="1" applyAlignment="1">
      <alignment horizontal="right"/>
    </xf>
    <xf numFmtId="164" fontId="68" fillId="0" borderId="43" xfId="0" applyNumberFormat="1" applyFont="1" applyFill="1" applyBorder="1" applyAlignment="1">
      <alignment horizontal="right"/>
    </xf>
    <xf numFmtId="0" fontId="68" fillId="0" borderId="35" xfId="0" applyFont="1" applyFill="1" applyBorder="1" applyAlignment="1">
      <alignment horizontal="left" wrapText="1"/>
    </xf>
    <xf numFmtId="0" fontId="68" fillId="0" borderId="16" xfId="0" applyFont="1" applyFill="1" applyBorder="1" applyAlignment="1">
      <alignment horizontal="right" wrapText="1"/>
    </xf>
    <xf numFmtId="0" fontId="68" fillId="0" borderId="17" xfId="0" applyFont="1" applyFill="1" applyBorder="1" applyAlignment="1">
      <alignment horizontal="right" wrapText="1"/>
    </xf>
    <xf numFmtId="0" fontId="68" fillId="0" borderId="44" xfId="0" applyFont="1" applyFill="1" applyBorder="1" applyAlignment="1">
      <alignment horizontal="right" wrapText="1"/>
    </xf>
    <xf numFmtId="0" fontId="68" fillId="0" borderId="19" xfId="0" applyFont="1" applyFill="1" applyBorder="1" applyAlignment="1">
      <alignment wrapText="1"/>
    </xf>
    <xf numFmtId="0" fontId="68" fillId="0" borderId="21" xfId="0" applyFont="1" applyFill="1" applyBorder="1" applyAlignment="1">
      <alignment wrapText="1"/>
    </xf>
    <xf numFmtId="0" fontId="68" fillId="0" borderId="4" xfId="0" applyFont="1" applyFill="1" applyBorder="1" applyAlignment="1">
      <alignment wrapText="1"/>
    </xf>
    <xf numFmtId="0" fontId="68" fillId="0" borderId="45" xfId="0" applyFont="1" applyFill="1" applyBorder="1" applyAlignment="1">
      <alignment wrapText="1"/>
    </xf>
    <xf numFmtId="0" fontId="67" fillId="0" borderId="27" xfId="0" applyFont="1" applyFill="1" applyBorder="1" applyAlignment="1">
      <alignment wrapText="1"/>
    </xf>
    <xf numFmtId="0" fontId="67" fillId="0" borderId="29" xfId="0" applyFont="1" applyFill="1" applyBorder="1" applyAlignment="1">
      <alignment wrapText="1"/>
    </xf>
    <xf numFmtId="0" fontId="67" fillId="0" borderId="30" xfId="0" applyFont="1" applyFill="1" applyBorder="1" applyAlignment="1">
      <alignment wrapText="1"/>
    </xf>
    <xf numFmtId="1" fontId="68" fillId="0" borderId="32" xfId="0" applyNumberFormat="1" applyFont="1" applyFill="1" applyBorder="1" applyAlignment="1"/>
    <xf numFmtId="1" fontId="68" fillId="0" borderId="33" xfId="0" applyNumberFormat="1" applyFont="1" applyFill="1" applyBorder="1" applyAlignment="1"/>
    <xf numFmtId="1" fontId="68" fillId="0" borderId="34" xfId="0" applyNumberFormat="1" applyFont="1" applyFill="1" applyBorder="1" applyAlignment="1"/>
    <xf numFmtId="0" fontId="68" fillId="0" borderId="16" xfId="0" applyFont="1" applyFill="1" applyBorder="1" applyAlignment="1">
      <alignment horizontal="right"/>
    </xf>
    <xf numFmtId="0" fontId="68" fillId="0" borderId="17" xfId="0" applyFont="1" applyFill="1" applyBorder="1" applyAlignment="1">
      <alignment horizontal="right"/>
    </xf>
    <xf numFmtId="0" fontId="68" fillId="0" borderId="18" xfId="0" applyFont="1" applyFill="1" applyBorder="1" applyAlignment="1">
      <alignment horizontal="right"/>
    </xf>
    <xf numFmtId="0" fontId="68" fillId="0" borderId="19" xfId="0" applyFont="1" applyFill="1" applyBorder="1" applyAlignment="1">
      <alignment horizontal="left" wrapText="1"/>
    </xf>
    <xf numFmtId="0" fontId="68" fillId="0" borderId="15" xfId="0" applyFont="1" applyFill="1" applyBorder="1" applyAlignment="1">
      <alignment horizontal="right" wrapText="1"/>
    </xf>
    <xf numFmtId="0" fontId="68" fillId="0" borderId="20" xfId="0" applyFont="1" applyFill="1" applyBorder="1" applyAlignment="1">
      <alignment horizontal="right" wrapText="1"/>
    </xf>
    <xf numFmtId="0" fontId="67" fillId="0" borderId="19" xfId="0" applyFont="1" applyFill="1" applyBorder="1" applyAlignment="1">
      <alignment horizontal="left" wrapText="1"/>
    </xf>
    <xf numFmtId="0" fontId="67" fillId="0" borderId="20" xfId="0" applyFont="1" applyFill="1" applyBorder="1" applyAlignment="1">
      <alignment horizontal="left" wrapText="1"/>
    </xf>
    <xf numFmtId="0" fontId="68" fillId="0" borderId="2" xfId="0" applyFont="1" applyFill="1" applyBorder="1" applyAlignment="1">
      <alignment horizontal="right" wrapText="1"/>
    </xf>
    <xf numFmtId="0" fontId="67" fillId="0" borderId="46" xfId="0" applyFont="1" applyFill="1" applyBorder="1"/>
    <xf numFmtId="0" fontId="67" fillId="0" borderId="24" xfId="0" applyFont="1" applyFill="1" applyBorder="1" applyAlignment="1">
      <alignment wrapText="1"/>
    </xf>
    <xf numFmtId="0" fontId="67" fillId="0" borderId="27" xfId="0" applyFont="1" applyFill="1" applyBorder="1" applyAlignment="1">
      <alignment horizontal="left"/>
    </xf>
    <xf numFmtId="0" fontId="67" fillId="0" borderId="47" xfId="0" applyFont="1" applyFill="1" applyBorder="1"/>
    <xf numFmtId="165" fontId="68" fillId="0" borderId="34" xfId="0" applyNumberFormat="1" applyFont="1" applyFill="1" applyBorder="1" applyAlignment="1">
      <alignment horizontal="right"/>
    </xf>
    <xf numFmtId="0" fontId="68" fillId="0" borderId="48" xfId="0" applyFont="1" applyFill="1" applyBorder="1" applyAlignment="1">
      <alignment horizontal="left"/>
    </xf>
    <xf numFmtId="0" fontId="68" fillId="0" borderId="49" xfId="0" applyFont="1" applyFill="1" applyBorder="1" applyAlignment="1">
      <alignment horizontal="right"/>
    </xf>
    <xf numFmtId="0" fontId="83" fillId="0" borderId="50" xfId="0" applyFont="1" applyFill="1" applyBorder="1" applyAlignment="1">
      <alignment wrapText="1"/>
    </xf>
    <xf numFmtId="0" fontId="67" fillId="0" borderId="148" xfId="0" applyFont="1" applyFill="1" applyBorder="1"/>
    <xf numFmtId="2" fontId="68" fillId="0" borderId="51" xfId="0" applyNumberFormat="1" applyFont="1" applyFill="1" applyBorder="1" applyAlignment="1">
      <alignment horizontal="right"/>
    </xf>
    <xf numFmtId="0" fontId="67" fillId="0" borderId="19" xfId="0" applyFont="1" applyFill="1" applyBorder="1" applyAlignment="1"/>
    <xf numFmtId="0" fontId="67" fillId="0" borderId="4" xfId="0" applyFont="1" applyFill="1" applyBorder="1"/>
    <xf numFmtId="0" fontId="67" fillId="0" borderId="15" xfId="0" applyFont="1" applyFill="1" applyBorder="1" applyAlignment="1">
      <alignment vertical="center" wrapText="1"/>
    </xf>
    <xf numFmtId="0" fontId="68" fillId="0" borderId="19" xfId="0" applyFont="1" applyFill="1" applyBorder="1" applyAlignment="1">
      <alignment vertical="center" wrapText="1"/>
    </xf>
    <xf numFmtId="0" fontId="68" fillId="0" borderId="24" xfId="0" applyFont="1" applyFill="1" applyBorder="1"/>
    <xf numFmtId="0" fontId="67" fillId="0" borderId="26" xfId="0" applyFont="1" applyFill="1" applyBorder="1"/>
    <xf numFmtId="0" fontId="68" fillId="0" borderId="54" xfId="0" applyFont="1" applyFill="1" applyBorder="1" applyAlignment="1">
      <alignment vertical="center" wrapText="1"/>
    </xf>
    <xf numFmtId="164" fontId="67" fillId="0" borderId="29" xfId="0" applyNumberFormat="1" applyFont="1" applyFill="1" applyBorder="1"/>
    <xf numFmtId="0" fontId="68" fillId="0" borderId="55" xfId="0" applyFont="1" applyFill="1" applyBorder="1" applyAlignment="1">
      <alignment horizontal="center"/>
    </xf>
    <xf numFmtId="164" fontId="68" fillId="0" borderId="32" xfId="0" applyNumberFormat="1" applyFont="1" applyFill="1" applyBorder="1" applyAlignment="1">
      <alignment horizontal="right"/>
    </xf>
    <xf numFmtId="164" fontId="68" fillId="0" borderId="33" xfId="0" applyNumberFormat="1" applyFont="1" applyFill="1" applyBorder="1" applyAlignment="1">
      <alignment horizontal="right"/>
    </xf>
    <xf numFmtId="0" fontId="68" fillId="0" borderId="16" xfId="0" applyFont="1" applyFill="1" applyBorder="1" applyAlignment="1">
      <alignment vertical="center" wrapText="1"/>
    </xf>
    <xf numFmtId="0" fontId="67" fillId="0" borderId="16" xfId="0" applyFont="1" applyFill="1" applyBorder="1" applyAlignment="1">
      <alignment wrapText="1"/>
    </xf>
    <xf numFmtId="0" fontId="67" fillId="0" borderId="17" xfId="0" applyFont="1" applyFill="1" applyBorder="1"/>
    <xf numFmtId="0" fontId="68" fillId="0" borderId="44" xfId="0" applyFont="1" applyFill="1" applyBorder="1" applyAlignment="1">
      <alignment vertical="center" wrapText="1"/>
    </xf>
    <xf numFmtId="0" fontId="68" fillId="0" borderId="56" xfId="0" applyFont="1" applyFill="1" applyBorder="1" applyAlignment="1">
      <alignment vertical="center" wrapText="1"/>
    </xf>
    <xf numFmtId="164" fontId="67" fillId="0" borderId="15" xfId="0" applyNumberFormat="1" applyFont="1" applyFill="1" applyBorder="1" applyAlignment="1">
      <alignment wrapText="1"/>
    </xf>
    <xf numFmtId="0" fontId="67" fillId="0" borderId="56" xfId="0" applyFont="1" applyFill="1" applyBorder="1" applyAlignment="1">
      <alignment vertical="center" wrapText="1"/>
    </xf>
    <xf numFmtId="0" fontId="68" fillId="0" borderId="15" xfId="0" applyFont="1" applyFill="1" applyBorder="1" applyAlignment="1">
      <alignment wrapText="1"/>
    </xf>
    <xf numFmtId="0" fontId="67" fillId="0" borderId="56" xfId="0" applyFont="1" applyFill="1" applyBorder="1" applyAlignment="1">
      <alignment wrapText="1"/>
    </xf>
    <xf numFmtId="0" fontId="68" fillId="0" borderId="56" xfId="0" applyFont="1" applyFill="1" applyBorder="1"/>
    <xf numFmtId="0" fontId="67" fillId="0" borderId="56" xfId="0" applyFont="1" applyFill="1" applyBorder="1"/>
    <xf numFmtId="0" fontId="68" fillId="0" borderId="56" xfId="0" applyFont="1" applyFill="1" applyBorder="1" applyAlignment="1">
      <alignment horizontal="left" wrapText="1"/>
    </xf>
    <xf numFmtId="2" fontId="67" fillId="0" borderId="15" xfId="0" applyNumberFormat="1" applyFont="1" applyFill="1" applyBorder="1" applyAlignment="1">
      <alignment wrapText="1"/>
    </xf>
    <xf numFmtId="0" fontId="67" fillId="0" borderId="56" xfId="0" applyFont="1" applyFill="1" applyBorder="1" applyAlignment="1"/>
    <xf numFmtId="0" fontId="68" fillId="0" borderId="15" xfId="0" applyFont="1" applyFill="1" applyBorder="1" applyAlignment="1">
      <alignment horizontal="left"/>
    </xf>
    <xf numFmtId="0" fontId="68" fillId="0" borderId="15" xfId="0" applyFont="1" applyFill="1" applyBorder="1" applyAlignment="1">
      <alignment horizontal="right"/>
    </xf>
    <xf numFmtId="0" fontId="68" fillId="0" borderId="8" xfId="0" applyFont="1" applyFill="1" applyBorder="1" applyAlignment="1">
      <alignment horizontal="right"/>
    </xf>
    <xf numFmtId="0" fontId="68" fillId="0" borderId="56" xfId="0" applyFont="1" applyFill="1" applyBorder="1" applyAlignment="1">
      <alignment horizontal="right"/>
    </xf>
    <xf numFmtId="0" fontId="67" fillId="0" borderId="54" xfId="0" applyFont="1" applyFill="1" applyBorder="1"/>
    <xf numFmtId="0" fontId="67" fillId="0" borderId="57" xfId="0" applyFont="1" applyFill="1" applyBorder="1"/>
    <xf numFmtId="0" fontId="67" fillId="0" borderId="57" xfId="0" applyFont="1" applyFill="1" applyBorder="1" applyAlignment="1">
      <alignment wrapText="1"/>
    </xf>
    <xf numFmtId="0" fontId="67" fillId="0" borderId="13" xfId="0" applyFont="1" applyFill="1" applyBorder="1" applyAlignment="1">
      <alignment wrapText="1"/>
    </xf>
    <xf numFmtId="2" fontId="68" fillId="0" borderId="58" xfId="0" applyNumberFormat="1" applyFont="1" applyFill="1" applyBorder="1" applyAlignment="1">
      <alignment horizontal="right"/>
    </xf>
    <xf numFmtId="164" fontId="68" fillId="0" borderId="59" xfId="0" applyNumberFormat="1" applyFont="1" applyFill="1" applyBorder="1" applyAlignment="1">
      <alignment horizontal="right"/>
    </xf>
    <xf numFmtId="0" fontId="68" fillId="0" borderId="60" xfId="0" applyFont="1" applyFill="1" applyBorder="1" applyAlignment="1">
      <alignment horizontal="right"/>
    </xf>
    <xf numFmtId="0" fontId="68" fillId="0" borderId="61" xfId="0" applyFont="1" applyFill="1" applyBorder="1" applyAlignment="1">
      <alignment horizontal="center"/>
    </xf>
    <xf numFmtId="165" fontId="82" fillId="0" borderId="62" xfId="0" applyNumberFormat="1" applyFont="1" applyFill="1" applyBorder="1" applyAlignment="1">
      <alignment horizontal="right"/>
    </xf>
    <xf numFmtId="165" fontId="82" fillId="0" borderId="63" xfId="0" applyNumberFormat="1" applyFont="1" applyFill="1" applyBorder="1" applyAlignment="1">
      <alignment horizontal="right"/>
    </xf>
    <xf numFmtId="165" fontId="82" fillId="0" borderId="64" xfId="0" applyNumberFormat="1" applyFont="1" applyFill="1" applyBorder="1" applyAlignment="1">
      <alignment horizontal="right"/>
    </xf>
    <xf numFmtId="0" fontId="67" fillId="0" borderId="119" xfId="0" applyFont="1" applyFill="1" applyBorder="1" applyAlignment="1">
      <alignment wrapText="1"/>
    </xf>
    <xf numFmtId="0" fontId="67" fillId="0" borderId="52" xfId="0" applyFont="1" applyFill="1" applyBorder="1" applyAlignment="1">
      <alignment wrapText="1"/>
    </xf>
    <xf numFmtId="0" fontId="88" fillId="0" borderId="72" xfId="0" applyFont="1" applyFill="1" applyBorder="1"/>
    <xf numFmtId="0" fontId="88" fillId="0" borderId="8" xfId="0" applyFont="1" applyFill="1" applyBorder="1"/>
    <xf numFmtId="0" fontId="83" fillId="0" borderId="123" xfId="0" applyFont="1" applyFill="1" applyBorder="1"/>
    <xf numFmtId="2" fontId="83" fillId="0" borderId="133" xfId="0" applyNumberFormat="1" applyFont="1" applyFill="1" applyBorder="1"/>
    <xf numFmtId="0" fontId="34" fillId="0" borderId="0" xfId="0" applyFont="1" applyFill="1" applyBorder="1" applyAlignment="1">
      <alignment horizontal="center" vertical="center"/>
    </xf>
    <xf numFmtId="0" fontId="68" fillId="0" borderId="8" xfId="0" applyFont="1" applyFill="1" applyBorder="1" applyAlignment="1">
      <alignment horizontal="right" wrapText="1"/>
    </xf>
    <xf numFmtId="2" fontId="30" fillId="0" borderId="132" xfId="0" applyNumberFormat="1" applyFont="1" applyFill="1" applyBorder="1" applyAlignment="1">
      <alignment horizontal="right"/>
    </xf>
    <xf numFmtId="165" fontId="30" fillId="0" borderId="132" xfId="0" applyNumberFormat="1" applyFont="1" applyFill="1" applyBorder="1" applyAlignment="1">
      <alignment horizontal="right"/>
    </xf>
    <xf numFmtId="0" fontId="19" fillId="0" borderId="134" xfId="0" applyFont="1" applyFill="1" applyBorder="1"/>
    <xf numFmtId="165" fontId="26" fillId="0" borderId="109" xfId="0" applyNumberFormat="1" applyFont="1" applyFill="1" applyBorder="1" applyAlignment="1">
      <alignment horizontal="right"/>
    </xf>
    <xf numFmtId="0" fontId="19" fillId="0" borderId="117" xfId="0" applyFont="1" applyFill="1" applyBorder="1" applyAlignment="1">
      <alignment wrapText="1"/>
    </xf>
    <xf numFmtId="0" fontId="19" fillId="0" borderId="52" xfId="0" applyFont="1" applyFill="1" applyBorder="1" applyAlignment="1">
      <alignment wrapText="1"/>
    </xf>
    <xf numFmtId="0" fontId="9" fillId="0" borderId="65" xfId="0" applyFont="1" applyFill="1" applyBorder="1"/>
    <xf numFmtId="0" fontId="9" fillId="0" borderId="127" xfId="0" applyFont="1" applyFill="1" applyBorder="1"/>
    <xf numFmtId="2" fontId="26" fillId="0" borderId="72" xfId="0" applyNumberFormat="1" applyFont="1" applyFill="1" applyBorder="1" applyAlignment="1">
      <alignment horizontal="right"/>
    </xf>
    <xf numFmtId="2" fontId="26" fillId="0" borderId="65" xfId="0" applyNumberFormat="1" applyFont="1" applyFill="1" applyBorder="1" applyAlignment="1">
      <alignment horizontal="right"/>
    </xf>
    <xf numFmtId="2" fontId="26" fillId="0" borderId="66" xfId="0" applyNumberFormat="1" applyFont="1" applyFill="1" applyBorder="1" applyAlignment="1">
      <alignment horizontal="right"/>
    </xf>
    <xf numFmtId="0" fontId="12" fillId="0" borderId="52" xfId="0" applyFont="1" applyFill="1" applyBorder="1" applyAlignment="1">
      <alignment wrapText="1"/>
    </xf>
    <xf numFmtId="0" fontId="3" fillId="0" borderId="0" xfId="0" applyFont="1" applyFill="1" applyAlignment="1">
      <alignment horizontal="center"/>
    </xf>
    <xf numFmtId="0" fontId="25" fillId="0" borderId="161" xfId="0" applyFont="1" applyFill="1" applyBorder="1" applyAlignment="1">
      <alignment horizontal="center" vertical="center" wrapText="1"/>
    </xf>
    <xf numFmtId="0" fontId="25" fillId="0" borderId="48" xfId="0" applyFont="1" applyFill="1" applyBorder="1" applyAlignment="1">
      <alignment horizontal="center" vertical="center" wrapText="1"/>
    </xf>
    <xf numFmtId="0" fontId="12" fillId="0" borderId="162" xfId="0" applyFont="1" applyFill="1" applyBorder="1" applyAlignment="1">
      <alignment horizontal="center" vertical="center" wrapText="1"/>
    </xf>
    <xf numFmtId="0" fontId="12" fillId="0" borderId="41" xfId="0" applyFont="1" applyFill="1" applyBorder="1" applyAlignment="1">
      <alignment horizontal="center" vertical="center" wrapText="1"/>
    </xf>
    <xf numFmtId="0" fontId="12" fillId="0" borderId="163" xfId="0" applyFont="1" applyFill="1" applyBorder="1" applyAlignment="1">
      <alignment horizontal="center" vertical="center"/>
    </xf>
    <xf numFmtId="0" fontId="12" fillId="0" borderId="164" xfId="0" applyFont="1" applyFill="1" applyBorder="1" applyAlignment="1">
      <alignment horizontal="center" vertical="center"/>
    </xf>
    <xf numFmtId="0" fontId="12" fillId="0" borderId="165" xfId="0" applyFont="1" applyFill="1" applyBorder="1" applyAlignment="1">
      <alignment horizontal="center" vertical="center"/>
    </xf>
    <xf numFmtId="0" fontId="19" fillId="0" borderId="166" xfId="0" applyFont="1" applyFill="1" applyBorder="1" applyAlignment="1">
      <alignment horizontal="center"/>
    </xf>
    <xf numFmtId="0" fontId="19" fillId="0" borderId="167" xfId="0" applyFont="1" applyFill="1" applyBorder="1" applyAlignment="1">
      <alignment horizontal="center"/>
    </xf>
    <xf numFmtId="0" fontId="19" fillId="0" borderId="2" xfId="0" applyFont="1" applyFill="1" applyBorder="1" applyAlignment="1">
      <alignment horizontal="center"/>
    </xf>
    <xf numFmtId="0" fontId="81" fillId="0" borderId="153" xfId="0" applyFont="1" applyFill="1" applyBorder="1" applyAlignment="1">
      <alignment horizontal="center" vertical="center"/>
    </xf>
    <xf numFmtId="0" fontId="81" fillId="0" borderId="154" xfId="0" applyFont="1" applyFill="1" applyBorder="1" applyAlignment="1">
      <alignment horizontal="center" vertical="center"/>
    </xf>
    <xf numFmtId="0" fontId="81" fillId="0" borderId="155" xfId="0" applyFont="1" applyFill="1" applyBorder="1" applyAlignment="1">
      <alignment horizontal="center" vertical="center"/>
    </xf>
    <xf numFmtId="0" fontId="84" fillId="0" borderId="156" xfId="0" applyFont="1" applyFill="1" applyBorder="1" applyAlignment="1">
      <alignment horizontal="center" vertical="center" wrapText="1"/>
    </xf>
    <xf numFmtId="0" fontId="84" fillId="0" borderId="157" xfId="0" applyFont="1" applyFill="1" applyBorder="1" applyAlignment="1">
      <alignment horizontal="center" vertical="center" wrapText="1"/>
    </xf>
    <xf numFmtId="0" fontId="84" fillId="0" borderId="158" xfId="0" applyFont="1" applyFill="1" applyBorder="1" applyAlignment="1">
      <alignment horizontal="center" vertical="center" wrapText="1"/>
    </xf>
    <xf numFmtId="0" fontId="84" fillId="0" borderId="156" xfId="0" applyFont="1" applyFill="1" applyBorder="1" applyAlignment="1">
      <alignment horizontal="center" vertical="center"/>
    </xf>
    <xf numFmtId="0" fontId="84" fillId="0" borderId="157" xfId="0" applyFont="1" applyFill="1" applyBorder="1" applyAlignment="1">
      <alignment horizontal="center" vertical="center"/>
    </xf>
    <xf numFmtId="0" fontId="84" fillId="0" borderId="158" xfId="0" applyFont="1" applyFill="1" applyBorder="1" applyAlignment="1">
      <alignment horizontal="center" vertical="center"/>
    </xf>
    <xf numFmtId="0" fontId="6" fillId="0" borderId="0" xfId="0" applyFont="1" applyFill="1" applyBorder="1" applyAlignment="1">
      <alignment horizontal="center"/>
    </xf>
    <xf numFmtId="0" fontId="17" fillId="0" borderId="0" xfId="0" applyFont="1" applyFill="1" applyBorder="1" applyAlignment="1">
      <alignment horizontal="center"/>
    </xf>
    <xf numFmtId="0" fontId="27" fillId="0" borderId="157" xfId="0" applyFont="1" applyFill="1" applyBorder="1" applyAlignment="1">
      <alignment horizontal="center" vertical="center"/>
    </xf>
    <xf numFmtId="0" fontId="27" fillId="0" borderId="159" xfId="0" applyFont="1" applyFill="1" applyBorder="1" applyAlignment="1">
      <alignment horizontal="center" vertical="center"/>
    </xf>
    <xf numFmtId="0" fontId="27" fillId="0" borderId="160" xfId="0" applyFont="1" applyFill="1" applyBorder="1" applyAlignment="1">
      <alignment horizontal="center" vertical="center"/>
    </xf>
    <xf numFmtId="0" fontId="84" fillId="0" borderId="153" xfId="0" applyFont="1" applyFill="1" applyBorder="1" applyAlignment="1">
      <alignment horizontal="center" vertical="center"/>
    </xf>
    <xf numFmtId="0" fontId="84" fillId="0" borderId="154" xfId="0" applyFont="1" applyFill="1" applyBorder="1" applyAlignment="1">
      <alignment horizontal="center" vertical="center"/>
    </xf>
    <xf numFmtId="0" fontId="84" fillId="0" borderId="155" xfId="0" applyFont="1" applyFill="1" applyBorder="1" applyAlignment="1">
      <alignment horizontal="center" vertical="center"/>
    </xf>
    <xf numFmtId="0" fontId="38" fillId="0" borderId="76" xfId="0" applyFont="1" applyFill="1" applyBorder="1" applyAlignment="1">
      <alignment horizontal="center" vertical="center"/>
    </xf>
    <xf numFmtId="0" fontId="38" fillId="0" borderId="8" xfId="0" applyFont="1" applyFill="1" applyBorder="1" applyAlignment="1">
      <alignment horizontal="center" vertical="center"/>
    </xf>
    <xf numFmtId="0" fontId="44" fillId="0" borderId="0" xfId="0" applyFont="1" applyFill="1" applyAlignment="1">
      <alignment horizontal="center"/>
    </xf>
    <xf numFmtId="0" fontId="13" fillId="0" borderId="71" xfId="0" applyFont="1" applyFill="1" applyBorder="1" applyAlignment="1">
      <alignment horizontal="center" vertical="center"/>
    </xf>
    <xf numFmtId="0" fontId="13" fillId="0" borderId="72" xfId="0" applyFont="1" applyFill="1" applyBorder="1" applyAlignment="1">
      <alignment horizontal="center" vertical="center"/>
    </xf>
    <xf numFmtId="0" fontId="0" fillId="0" borderId="0" xfId="0" applyFill="1" applyBorder="1"/>
    <xf numFmtId="0" fontId="0" fillId="0" borderId="144" xfId="0" applyFill="1" applyBorder="1"/>
    <xf numFmtId="0" fontId="13" fillId="0" borderId="168"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168" xfId="0" applyFont="1" applyFill="1" applyBorder="1" applyAlignment="1">
      <alignment horizontal="center"/>
    </xf>
    <xf numFmtId="0" fontId="13" fillId="0" borderId="167" xfId="0" applyFont="1" applyFill="1" applyBorder="1" applyAlignment="1">
      <alignment horizontal="center"/>
    </xf>
    <xf numFmtId="0" fontId="13" fillId="0" borderId="2" xfId="0" applyFont="1" applyFill="1" applyBorder="1" applyAlignment="1">
      <alignment horizontal="center" vertical="center"/>
    </xf>
    <xf numFmtId="0" fontId="52" fillId="0" borderId="102" xfId="0" applyFont="1" applyFill="1" applyBorder="1" applyAlignment="1">
      <alignment horizontal="center" vertical="top"/>
    </xf>
    <xf numFmtId="0" fontId="52" fillId="0" borderId="56" xfId="0" applyFont="1" applyFill="1" applyBorder="1" applyAlignment="1">
      <alignment horizontal="center" vertical="top"/>
    </xf>
    <xf numFmtId="0" fontId="0" fillId="0" borderId="0" xfId="0" applyFill="1" applyAlignment="1">
      <alignment horizontal="right"/>
    </xf>
    <xf numFmtId="0" fontId="44" fillId="0" borderId="0" xfId="0" applyFont="1" applyFill="1" applyAlignment="1">
      <alignment horizontal="center" wrapText="1"/>
    </xf>
    <xf numFmtId="0" fontId="8" fillId="0" borderId="0" xfId="0" applyFont="1" applyFill="1" applyAlignment="1">
      <alignment horizontal="center" wrapText="1"/>
    </xf>
    <xf numFmtId="0" fontId="49" fillId="0" borderId="0" xfId="0" applyFont="1" applyFill="1" applyAlignment="1">
      <alignment horizontal="center"/>
    </xf>
    <xf numFmtId="0" fontId="44" fillId="0" borderId="131" xfId="0" applyFont="1" applyFill="1" applyBorder="1" applyAlignment="1">
      <alignment horizontal="center" vertical="top" wrapText="1"/>
    </xf>
    <xf numFmtId="0" fontId="44" fillId="0" borderId="44" xfId="0" applyFont="1" applyFill="1" applyBorder="1" applyAlignment="1">
      <alignment horizontal="center" vertical="top" wrapText="1"/>
    </xf>
    <xf numFmtId="0" fontId="52" fillId="0" borderId="102" xfId="0" applyFont="1" applyFill="1" applyBorder="1" applyAlignment="1">
      <alignment horizontal="center" vertical="top" wrapText="1"/>
    </xf>
    <xf numFmtId="0" fontId="52" fillId="0" borderId="56" xfId="0" applyFont="1" applyFill="1" applyBorder="1" applyAlignment="1">
      <alignment horizontal="center" vertical="top" wrapText="1"/>
    </xf>
    <xf numFmtId="0" fontId="44" fillId="0" borderId="136" xfId="0" applyFont="1" applyFill="1" applyBorder="1" applyAlignment="1">
      <alignment horizontal="center" vertical="center" wrapText="1"/>
    </xf>
    <xf numFmtId="0" fontId="44" fillId="0" borderId="126" xfId="0" applyFont="1" applyFill="1" applyBorder="1" applyAlignment="1">
      <alignment horizontal="center" vertical="center" wrapText="1"/>
    </xf>
    <xf numFmtId="0" fontId="44" fillId="0" borderId="136" xfId="0" applyFont="1" applyFill="1" applyBorder="1" applyAlignment="1">
      <alignment horizontal="center" vertical="center"/>
    </xf>
    <xf numFmtId="0" fontId="44" fillId="0" borderId="126" xfId="0" applyFont="1" applyFill="1" applyBorder="1" applyAlignment="1">
      <alignment horizontal="center" vertical="center"/>
    </xf>
    <xf numFmtId="164" fontId="44" fillId="0" borderId="136" xfId="0" applyNumberFormat="1" applyFont="1" applyFill="1" applyBorder="1" applyAlignment="1">
      <alignment horizontal="center" vertical="top"/>
    </xf>
    <xf numFmtId="164" fontId="44" fillId="0" borderId="126" xfId="0" applyNumberFormat="1" applyFont="1" applyFill="1" applyBorder="1" applyAlignment="1">
      <alignment horizontal="center" vertical="top"/>
    </xf>
    <xf numFmtId="0" fontId="44" fillId="0" borderId="134" xfId="0" applyFont="1" applyFill="1" applyBorder="1" applyAlignment="1">
      <alignment horizontal="center" vertical="top"/>
    </xf>
    <xf numFmtId="0" fontId="44" fillId="0" borderId="121" xfId="0" applyFont="1" applyFill="1" applyBorder="1" applyAlignment="1">
      <alignment horizontal="center" vertical="top"/>
    </xf>
    <xf numFmtId="0" fontId="49" fillId="0" borderId="67" xfId="0" applyFont="1" applyFill="1" applyBorder="1" applyAlignment="1">
      <alignment horizontal="center"/>
    </xf>
    <xf numFmtId="0" fontId="49" fillId="0" borderId="0" xfId="0" applyFont="1" applyFill="1" applyBorder="1" applyAlignment="1">
      <alignment horizontal="center"/>
    </xf>
    <xf numFmtId="0" fontId="53" fillId="0" borderId="149" xfId="0" applyFont="1" applyFill="1" applyBorder="1" applyAlignment="1">
      <alignment horizontal="center" vertical="top" wrapText="1"/>
    </xf>
    <xf numFmtId="0" fontId="53" fillId="0" borderId="169" xfId="0" applyFont="1" applyFill="1" applyBorder="1" applyAlignment="1">
      <alignment horizontal="center" vertical="top" wrapText="1"/>
    </xf>
    <xf numFmtId="0" fontId="53" fillId="0" borderId="124" xfId="0" applyFont="1" applyFill="1" applyBorder="1" applyAlignment="1">
      <alignment horizontal="center" vertical="top" wrapText="1"/>
    </xf>
    <xf numFmtId="0" fontId="53" fillId="0" borderId="126" xfId="0" applyFont="1" applyFill="1" applyBorder="1" applyAlignment="1">
      <alignment horizontal="center" vertical="top" wrapText="1"/>
    </xf>
    <xf numFmtId="0" fontId="53" fillId="0" borderId="136" xfId="0" applyFont="1" applyFill="1" applyBorder="1" applyAlignment="1">
      <alignment horizontal="center"/>
    </xf>
    <xf numFmtId="0" fontId="53" fillId="0" borderId="126" xfId="0" applyFont="1" applyFill="1" applyBorder="1" applyAlignment="1">
      <alignment horizontal="center"/>
    </xf>
    <xf numFmtId="0" fontId="81" fillId="0" borderId="71" xfId="0" applyFont="1" applyFill="1" applyBorder="1" applyAlignment="1">
      <alignment horizontal="center" wrapText="1"/>
    </xf>
    <xf numFmtId="0" fontId="81" fillId="0" borderId="76" xfId="0" applyFont="1" applyFill="1" applyBorder="1" applyAlignment="1">
      <alignment horizontal="center" wrapText="1"/>
    </xf>
    <xf numFmtId="0" fontId="81" fillId="0" borderId="72" xfId="0" applyFont="1" applyFill="1" applyBorder="1" applyAlignment="1">
      <alignment horizontal="center" wrapText="1"/>
    </xf>
    <xf numFmtId="0" fontId="34" fillId="0" borderId="71" xfId="0" applyFont="1" applyFill="1" applyBorder="1" applyAlignment="1">
      <alignment horizontal="center" wrapText="1"/>
    </xf>
    <xf numFmtId="0" fontId="34" fillId="0" borderId="76" xfId="0" applyFont="1" applyFill="1" applyBorder="1" applyAlignment="1">
      <alignment horizontal="center" wrapText="1"/>
    </xf>
    <xf numFmtId="0" fontId="34" fillId="0" borderId="72" xfId="0" applyFont="1" applyFill="1" applyBorder="1" applyAlignment="1">
      <alignment horizontal="center" wrapText="1"/>
    </xf>
    <xf numFmtId="0" fontId="44" fillId="0" borderId="0" xfId="0" applyFont="1" applyFill="1" applyBorder="1" applyAlignment="1">
      <alignment horizontal="center"/>
    </xf>
    <xf numFmtId="0" fontId="12" fillId="0" borderId="8" xfId="0" applyFont="1" applyFill="1" applyBorder="1" applyAlignment="1">
      <alignment horizontal="center" vertical="center" wrapText="1"/>
    </xf>
    <xf numFmtId="0" fontId="12" fillId="0" borderId="67"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75" xfId="0" applyFont="1" applyFill="1" applyBorder="1" applyAlignment="1">
      <alignment horizontal="center" vertical="center" wrapText="1"/>
    </xf>
    <xf numFmtId="0" fontId="12" fillId="0" borderId="65" xfId="0" applyFont="1" applyFill="1" applyBorder="1" applyAlignment="1">
      <alignment horizontal="center" vertical="center"/>
    </xf>
    <xf numFmtId="0" fontId="12" fillId="0" borderId="69" xfId="0" applyFont="1" applyFill="1" applyBorder="1" applyAlignment="1">
      <alignment horizontal="center" vertical="center"/>
    </xf>
    <xf numFmtId="0" fontId="12" fillId="0" borderId="74" xfId="0" applyFont="1" applyFill="1" applyBorder="1" applyAlignment="1">
      <alignment horizontal="center" vertical="center"/>
    </xf>
    <xf numFmtId="0" fontId="19" fillId="0" borderId="71" xfId="0" applyFont="1" applyFill="1" applyBorder="1" applyAlignment="1">
      <alignment horizontal="center"/>
    </xf>
    <xf numFmtId="0" fontId="19" fillId="0" borderId="76" xfId="0" applyFont="1" applyFill="1" applyBorder="1" applyAlignment="1">
      <alignment horizontal="center"/>
    </xf>
    <xf numFmtId="0" fontId="19" fillId="0" borderId="72" xfId="0" applyFont="1" applyFill="1" applyBorder="1" applyAlignment="1">
      <alignment horizontal="center"/>
    </xf>
    <xf numFmtId="0" fontId="19" fillId="0" borderId="77" xfId="0" applyFont="1" applyFill="1" applyBorder="1" applyAlignment="1">
      <alignment horizontal="center"/>
    </xf>
    <xf numFmtId="0" fontId="19" fillId="0" borderId="75" xfId="0" applyFont="1" applyFill="1" applyBorder="1" applyAlignment="1">
      <alignment horizontal="center"/>
    </xf>
    <xf numFmtId="0" fontId="19" fillId="0" borderId="65" xfId="0" applyFont="1" applyFill="1" applyBorder="1" applyAlignment="1">
      <alignment horizontal="center" vertical="center" wrapText="1"/>
    </xf>
    <xf numFmtId="0" fontId="19" fillId="0" borderId="74" xfId="0" applyFont="1" applyFill="1" applyBorder="1" applyAlignment="1">
      <alignment horizontal="center" vertical="center" wrapText="1"/>
    </xf>
    <xf numFmtId="0" fontId="34" fillId="0" borderId="8" xfId="0" applyFont="1" applyFill="1" applyBorder="1" applyAlignment="1">
      <alignment horizontal="center" vertical="center"/>
    </xf>
    <xf numFmtId="0" fontId="34" fillId="0" borderId="8" xfId="0" applyFont="1" applyFill="1" applyBorder="1" applyAlignment="1">
      <alignment horizontal="center"/>
    </xf>
    <xf numFmtId="0" fontId="34" fillId="0" borderId="71" xfId="0" applyFont="1" applyFill="1" applyBorder="1" applyAlignment="1">
      <alignment horizontal="center" vertical="center"/>
    </xf>
    <xf numFmtId="0" fontId="34" fillId="0" borderId="76" xfId="0" applyFont="1" applyFill="1" applyBorder="1" applyAlignment="1">
      <alignment horizontal="center" vertical="center"/>
    </xf>
    <xf numFmtId="0" fontId="34" fillId="0" borderId="72" xfId="0" applyFont="1" applyFill="1" applyBorder="1" applyAlignment="1">
      <alignment horizontal="center" vertical="center"/>
    </xf>
    <xf numFmtId="0" fontId="84" fillId="0" borderId="71" xfId="0" applyFont="1" applyFill="1" applyBorder="1" applyAlignment="1">
      <alignment horizontal="center" vertical="center" wrapText="1"/>
    </xf>
    <xf numFmtId="0" fontId="84" fillId="0" borderId="76" xfId="0" applyFont="1" applyFill="1" applyBorder="1" applyAlignment="1">
      <alignment horizontal="center" vertical="center" wrapText="1"/>
    </xf>
    <xf numFmtId="0" fontId="84" fillId="0" borderId="72" xfId="0" applyFont="1" applyFill="1" applyBorder="1" applyAlignment="1">
      <alignment horizontal="center" vertical="center" wrapText="1"/>
    </xf>
    <xf numFmtId="0" fontId="81" fillId="0" borderId="77" xfId="0" applyFont="1" applyFill="1" applyBorder="1" applyAlignment="1">
      <alignment horizontal="center"/>
    </xf>
    <xf numFmtId="0" fontId="81" fillId="0" borderId="75" xfId="0" applyFont="1" applyFill="1" applyBorder="1" applyAlignment="1">
      <alignment horizontal="center"/>
    </xf>
    <xf numFmtId="0" fontId="81" fillId="0" borderId="78" xfId="0" applyFont="1" applyFill="1" applyBorder="1" applyAlignment="1">
      <alignment horizontal="center"/>
    </xf>
    <xf numFmtId="0" fontId="81" fillId="0" borderId="71" xfId="0" applyFont="1" applyFill="1" applyBorder="1" applyAlignment="1">
      <alignment horizontal="center" vertical="center"/>
    </xf>
    <xf numFmtId="0" fontId="81" fillId="0" borderId="76" xfId="0" applyFont="1" applyFill="1" applyBorder="1" applyAlignment="1">
      <alignment horizontal="center" vertical="center"/>
    </xf>
    <xf numFmtId="0" fontId="81" fillId="0" borderId="72" xfId="0" applyFont="1" applyFill="1" applyBorder="1" applyAlignment="1">
      <alignment horizontal="center" vertical="center"/>
    </xf>
    <xf numFmtId="0" fontId="81" fillId="0" borderId="71" xfId="0" applyFont="1" applyFill="1" applyBorder="1" applyAlignment="1">
      <alignment horizontal="center"/>
    </xf>
    <xf numFmtId="0" fontId="81" fillId="0" borderId="76" xfId="0" applyFont="1" applyFill="1" applyBorder="1" applyAlignment="1">
      <alignment horizontal="center"/>
    </xf>
    <xf numFmtId="0" fontId="81" fillId="0" borderId="72" xfId="0" applyFont="1" applyFill="1" applyBorder="1" applyAlignment="1">
      <alignment horizontal="center"/>
    </xf>
    <xf numFmtId="0" fontId="44" fillId="0" borderId="0" xfId="0" applyFont="1" applyAlignment="1">
      <alignment horizontal="left"/>
    </xf>
    <xf numFmtId="0" fontId="66" fillId="0" borderId="0" xfId="0" applyFont="1" applyAlignment="1">
      <alignment horizontal="left"/>
    </xf>
    <xf numFmtId="0" fontId="66" fillId="0" borderId="0" xfId="0" applyFont="1" applyBorder="1" applyAlignment="1">
      <alignment horizontal="center"/>
    </xf>
    <xf numFmtId="0" fontId="66" fillId="0" borderId="8" xfId="0" applyFont="1" applyBorder="1" applyAlignment="1">
      <alignment horizontal="justify" vertical="center" shrinkToFit="1"/>
    </xf>
    <xf numFmtId="0" fontId="66" fillId="0" borderId="8" xfId="0" applyFont="1" applyBorder="1" applyAlignment="1">
      <alignment horizontal="center"/>
    </xf>
    <xf numFmtId="0" fontId="66" fillId="0" borderId="8" xfId="0" applyFont="1" applyBorder="1" applyAlignment="1">
      <alignment horizontal="center" vertical="center"/>
    </xf>
    <xf numFmtId="0" fontId="66" fillId="0" borderId="8" xfId="0" applyFont="1" applyBorder="1" applyAlignment="1">
      <alignment horizontal="center" vertical="center" wrapText="1"/>
    </xf>
    <xf numFmtId="0" fontId="66" fillId="0" borderId="8" xfId="0" applyFont="1" applyBorder="1" applyAlignment="1">
      <alignment horizontal="center" vertical="justify"/>
    </xf>
    <xf numFmtId="0" fontId="34" fillId="0" borderId="124" xfId="0" applyFont="1" applyFill="1" applyBorder="1" applyAlignment="1">
      <alignment horizontal="center" vertical="center"/>
    </xf>
    <xf numFmtId="0" fontId="34" fillId="0" borderId="170" xfId="0" applyFont="1" applyFill="1" applyBorder="1" applyAlignment="1">
      <alignment horizontal="center" vertical="center"/>
    </xf>
    <xf numFmtId="0" fontId="34" fillId="0" borderId="0" xfId="0" applyFont="1" applyFill="1" applyBorder="1" applyAlignment="1">
      <alignment horizontal="center" vertical="center"/>
    </xf>
    <xf numFmtId="0" fontId="34" fillId="0" borderId="60" xfId="0" applyFont="1" applyFill="1" applyBorder="1" applyAlignment="1">
      <alignment horizontal="center" vertical="center"/>
    </xf>
    <xf numFmtId="0" fontId="36" fillId="0" borderId="0" xfId="0" applyFont="1" applyFill="1" applyAlignment="1">
      <alignment horizontal="center"/>
    </xf>
    <xf numFmtId="0" fontId="4" fillId="0" borderId="0" xfId="0" applyFont="1" applyFill="1" applyAlignment="1">
      <alignment horizontal="center"/>
    </xf>
    <xf numFmtId="0" fontId="29" fillId="0" borderId="124" xfId="0" applyFont="1" applyFill="1" applyBorder="1" applyAlignment="1">
      <alignment horizontal="center"/>
    </xf>
    <xf numFmtId="0" fontId="29" fillId="0" borderId="125" xfId="0" applyFont="1" applyFill="1" applyBorder="1" applyAlignment="1">
      <alignment horizontal="center"/>
    </xf>
    <xf numFmtId="0" fontId="29" fillId="0" borderId="126" xfId="0" applyFont="1" applyFill="1" applyBorder="1" applyAlignment="1">
      <alignment horizontal="center"/>
    </xf>
    <xf numFmtId="0" fontId="42" fillId="0" borderId="124" xfId="0" applyFont="1" applyFill="1" applyBorder="1" applyAlignment="1">
      <alignment horizontal="center"/>
    </xf>
    <xf numFmtId="0" fontId="42" fillId="0" borderId="125" xfId="0" applyFont="1" applyFill="1" applyBorder="1" applyAlignment="1">
      <alignment horizontal="center"/>
    </xf>
    <xf numFmtId="0" fontId="42" fillId="0" borderId="126" xfId="0" applyFont="1" applyFill="1" applyBorder="1" applyAlignment="1">
      <alignment horizontal="center"/>
    </xf>
    <xf numFmtId="0" fontId="25" fillId="0" borderId="172" xfId="0" applyFont="1" applyFill="1" applyBorder="1" applyAlignment="1">
      <alignment horizontal="center" vertical="center" wrapText="1"/>
    </xf>
    <xf numFmtId="0" fontId="25" fillId="0" borderId="169" xfId="0" applyFont="1" applyFill="1" applyBorder="1" applyAlignment="1">
      <alignment horizontal="center" vertical="center" wrapText="1"/>
    </xf>
    <xf numFmtId="0" fontId="12" fillId="0" borderId="172" xfId="0" applyFont="1" applyFill="1" applyBorder="1" applyAlignment="1">
      <alignment horizontal="center" vertical="center" wrapText="1"/>
    </xf>
    <xf numFmtId="0" fontId="12" fillId="0" borderId="169" xfId="0" applyFont="1" applyFill="1" applyBorder="1" applyAlignment="1">
      <alignment horizontal="center" vertical="center" wrapText="1"/>
    </xf>
    <xf numFmtId="0" fontId="57" fillId="0" borderId="93" xfId="0" applyFont="1" applyFill="1" applyBorder="1" applyAlignment="1">
      <alignment horizontal="center" vertical="center"/>
    </xf>
    <xf numFmtId="0" fontId="57" fillId="0" borderId="105" xfId="0" applyFont="1" applyFill="1" applyBorder="1" applyAlignment="1">
      <alignment horizontal="center" vertical="center"/>
    </xf>
    <xf numFmtId="0" fontId="57" fillId="0" borderId="107" xfId="0" applyFont="1" applyFill="1" applyBorder="1" applyAlignment="1">
      <alignment horizontal="center" vertical="center"/>
    </xf>
    <xf numFmtId="0" fontId="57" fillId="0" borderId="171" xfId="0" applyFont="1" applyFill="1" applyBorder="1" applyAlignment="1">
      <alignment horizontal="center"/>
    </xf>
    <xf numFmtId="0" fontId="57" fillId="0" borderId="113" xfId="0" applyFont="1" applyFill="1" applyBorder="1" applyAlignment="1">
      <alignment horizontal="center"/>
    </xf>
    <xf numFmtId="0" fontId="57" fillId="0" borderId="114" xfId="0" applyFont="1" applyFill="1" applyBorder="1" applyAlignment="1">
      <alignment horizontal="center"/>
    </xf>
    <xf numFmtId="0" fontId="57" fillId="0" borderId="71" xfId="0" applyFont="1" applyFill="1" applyBorder="1" applyAlignment="1">
      <alignment horizontal="center"/>
    </xf>
    <xf numFmtId="0" fontId="57" fillId="0" borderId="72" xfId="0" applyFont="1" applyFill="1" applyBorder="1" applyAlignment="1">
      <alignment horizontal="center"/>
    </xf>
    <xf numFmtId="0" fontId="34" fillId="0" borderId="124" xfId="0" applyFont="1" applyFill="1" applyBorder="1" applyAlignment="1">
      <alignment horizontal="center" vertical="center" wrapText="1"/>
    </xf>
    <xf numFmtId="0" fontId="34" fillId="0" borderId="170"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60" xfId="0" applyFont="1" applyFill="1" applyBorder="1" applyAlignment="1">
      <alignment horizontal="center" vertical="center" wrapText="1"/>
    </xf>
    <xf numFmtId="0" fontId="34" fillId="0" borderId="151" xfId="0" applyFont="1" applyFill="1" applyBorder="1" applyAlignment="1">
      <alignment horizontal="center" vertical="center"/>
    </xf>
    <xf numFmtId="0" fontId="25" fillId="0" borderId="66" xfId="0" applyFont="1" applyFill="1" applyBorder="1" applyAlignment="1">
      <alignment horizontal="center" vertical="center" wrapText="1"/>
    </xf>
    <xf numFmtId="0" fontId="25" fillId="0" borderId="70" xfId="0" applyFont="1" applyFill="1" applyBorder="1" applyAlignment="1">
      <alignment horizontal="center" vertical="center" wrapText="1"/>
    </xf>
    <xf numFmtId="0" fontId="25" fillId="0" borderId="77" xfId="0" applyFont="1" applyFill="1" applyBorder="1" applyAlignment="1">
      <alignment horizontal="center" vertical="center" wrapText="1"/>
    </xf>
    <xf numFmtId="0" fontId="12" fillId="0" borderId="65" xfId="0" applyFont="1" applyFill="1" applyBorder="1" applyAlignment="1">
      <alignment horizontal="center" vertical="center" wrapText="1"/>
    </xf>
    <xf numFmtId="0" fontId="12" fillId="0" borderId="69" xfId="0" applyFont="1" applyFill="1" applyBorder="1" applyAlignment="1">
      <alignment horizontal="center" vertical="center" wrapText="1"/>
    </xf>
    <xf numFmtId="0" fontId="12" fillId="0" borderId="74" xfId="0" applyFont="1" applyFill="1" applyBorder="1" applyAlignment="1">
      <alignment horizontal="center" vertical="center" wrapText="1"/>
    </xf>
    <xf numFmtId="0" fontId="57" fillId="0" borderId="68" xfId="0" applyFont="1" applyFill="1" applyBorder="1" applyAlignment="1">
      <alignment horizontal="center" vertical="center"/>
    </xf>
    <xf numFmtId="0" fontId="57" fillId="0" borderId="73" xfId="0" applyFont="1" applyFill="1" applyBorder="1" applyAlignment="1">
      <alignment horizontal="center" vertical="center"/>
    </xf>
    <xf numFmtId="0" fontId="57" fillId="0" borderId="78" xfId="0" applyFont="1" applyFill="1" applyBorder="1" applyAlignment="1">
      <alignment horizontal="center" vertical="center"/>
    </xf>
    <xf numFmtId="0" fontId="57" fillId="0" borderId="76" xfId="0" applyFont="1" applyFill="1" applyBorder="1" applyAlignment="1">
      <alignment horizontal="center"/>
    </xf>
    <xf numFmtId="0" fontId="57" fillId="0" borderId="77" xfId="0" applyFont="1" applyFill="1" applyBorder="1" applyAlignment="1">
      <alignment horizontal="center"/>
    </xf>
    <xf numFmtId="0" fontId="57" fillId="0" borderId="75" xfId="0" applyFont="1" applyFill="1" applyBorder="1" applyAlignment="1">
      <alignment horizontal="center"/>
    </xf>
  </cellXfs>
  <cellStyles count="2">
    <cellStyle name="Įprastas" xfId="0" builtinId="0"/>
    <cellStyle name="Kablelis"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8%20M.%20PROJEKTAS/2018%20m.%20biud&#382;eto%20sprendimo%20priedai%20(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priedas"/>
      <sheetName val="ketvirtinis"/>
      <sheetName val="2 priedas"/>
      <sheetName val="ES+VIPA"/>
      <sheetName val="3 priedas"/>
      <sheetName val="4 priedas"/>
      <sheetName val="5 priedas"/>
      <sheetName val="6 priedas"/>
      <sheetName val="7 priedas"/>
      <sheetName val="8 priedas"/>
      <sheetName val="9 priedas"/>
      <sheetName val="10 priedas"/>
      <sheetName val="11 priedas"/>
    </sheetNames>
    <sheetDataSet>
      <sheetData sheetId="0"/>
      <sheetData sheetId="1"/>
      <sheetData sheetId="2"/>
      <sheetData sheetId="3"/>
      <sheetData sheetId="4"/>
      <sheetData sheetId="5"/>
      <sheetData sheetId="6"/>
      <sheetData sheetId="7"/>
      <sheetData sheetId="8"/>
      <sheetData sheetId="9"/>
      <sheetData sheetId="10"/>
      <sheetData sheetId="11">
        <row r="14">
          <cell r="O14">
            <v>4409.098</v>
          </cell>
          <cell r="P14">
            <v>4210.8980000000001</v>
          </cell>
          <cell r="Q14">
            <v>1874.82</v>
          </cell>
          <cell r="R14">
            <v>198.2</v>
          </cell>
        </row>
        <row r="43">
          <cell r="O43">
            <v>2782.6240000000003</v>
          </cell>
          <cell r="P43">
            <v>2780.6240000000003</v>
          </cell>
          <cell r="Q43">
            <v>10.271000000000001</v>
          </cell>
          <cell r="R43">
            <v>2</v>
          </cell>
        </row>
        <row r="58">
          <cell r="O58">
            <v>790.04700000000003</v>
          </cell>
          <cell r="P58">
            <v>790.04700000000003</v>
          </cell>
          <cell r="Q58">
            <v>28.6</v>
          </cell>
          <cell r="R58">
            <v>0</v>
          </cell>
        </row>
        <row r="75">
          <cell r="O75">
            <v>2306.5</v>
          </cell>
          <cell r="P75">
            <v>1833.5</v>
          </cell>
          <cell r="Q75">
            <v>0</v>
          </cell>
          <cell r="R75">
            <v>473</v>
          </cell>
        </row>
        <row r="107">
          <cell r="O107">
            <v>7825.6959999999999</v>
          </cell>
          <cell r="P107">
            <v>275.10000000000002</v>
          </cell>
          <cell r="Q107">
            <v>0</v>
          </cell>
          <cell r="R107">
            <v>7550.5960000000005</v>
          </cell>
        </row>
        <row r="114">
          <cell r="O114">
            <v>1183.627</v>
          </cell>
          <cell r="P114">
            <v>1183.627</v>
          </cell>
          <cell r="Q114">
            <v>0</v>
          </cell>
          <cell r="R114">
            <v>0</v>
          </cell>
        </row>
        <row r="165">
          <cell r="O165">
            <v>665.904</v>
          </cell>
          <cell r="P165">
            <v>665.904</v>
          </cell>
          <cell r="Q165">
            <v>0</v>
          </cell>
          <cell r="R165">
            <v>0</v>
          </cell>
        </row>
      </sheetData>
      <sheetData sheetId="12"/>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6"/>
  <sheetViews>
    <sheetView workbookViewId="0">
      <selection sqref="A1:XFD1048576"/>
    </sheetView>
  </sheetViews>
  <sheetFormatPr defaultRowHeight="15" x14ac:dyDescent="0.25"/>
  <cols>
    <col min="1" max="1" width="4.42578125" style="1" customWidth="1"/>
    <col min="2" max="2" width="56.85546875" style="1" customWidth="1"/>
    <col min="3" max="3" width="14.140625" style="1" customWidth="1"/>
    <col min="4" max="4" width="13.42578125" style="1" customWidth="1"/>
    <col min="5" max="5" width="7.42578125" style="1" customWidth="1"/>
    <col min="6" max="6" width="7.28515625" style="1" customWidth="1"/>
    <col min="7" max="7" width="7.42578125" style="1" customWidth="1"/>
    <col min="8" max="8" width="8.42578125" style="1" customWidth="1"/>
    <col min="9" max="9" width="10.42578125" style="1" bestFit="1" customWidth="1"/>
    <col min="10" max="256" width="9.140625" style="1"/>
    <col min="257" max="257" width="4.42578125" style="1" customWidth="1"/>
    <col min="258" max="258" width="56.85546875" style="1" customWidth="1"/>
    <col min="259" max="259" width="14.140625" style="1" customWidth="1"/>
    <col min="260" max="260" width="13.42578125" style="1" customWidth="1"/>
    <col min="261" max="261" width="7.42578125" style="1" customWidth="1"/>
    <col min="262" max="262" width="7.28515625" style="1" customWidth="1"/>
    <col min="263" max="263" width="7.42578125" style="1" customWidth="1"/>
    <col min="264" max="264" width="8.42578125" style="1" customWidth="1"/>
    <col min="265" max="265" width="10.42578125" style="1" bestFit="1" customWidth="1"/>
    <col min="266" max="512" width="9.140625" style="1"/>
    <col min="513" max="513" width="4.42578125" style="1" customWidth="1"/>
    <col min="514" max="514" width="56.85546875" style="1" customWidth="1"/>
    <col min="515" max="515" width="14.140625" style="1" customWidth="1"/>
    <col min="516" max="516" width="13.42578125" style="1" customWidth="1"/>
    <col min="517" max="517" width="7.42578125" style="1" customWidth="1"/>
    <col min="518" max="518" width="7.28515625" style="1" customWidth="1"/>
    <col min="519" max="519" width="7.42578125" style="1" customWidth="1"/>
    <col min="520" max="520" width="8.42578125" style="1" customWidth="1"/>
    <col min="521" max="521" width="10.42578125" style="1" bestFit="1" customWidth="1"/>
    <col min="522" max="768" width="9.140625" style="1"/>
    <col min="769" max="769" width="4.42578125" style="1" customWidth="1"/>
    <col min="770" max="770" width="56.85546875" style="1" customWidth="1"/>
    <col min="771" max="771" width="14.140625" style="1" customWidth="1"/>
    <col min="772" max="772" width="13.42578125" style="1" customWidth="1"/>
    <col min="773" max="773" width="7.42578125" style="1" customWidth="1"/>
    <col min="774" max="774" width="7.28515625" style="1" customWidth="1"/>
    <col min="775" max="775" width="7.42578125" style="1" customWidth="1"/>
    <col min="776" max="776" width="8.42578125" style="1" customWidth="1"/>
    <col min="777" max="777" width="10.42578125" style="1" bestFit="1" customWidth="1"/>
    <col min="778" max="1024" width="9.140625" style="1"/>
    <col min="1025" max="1025" width="4.42578125" style="1" customWidth="1"/>
    <col min="1026" max="1026" width="56.85546875" style="1" customWidth="1"/>
    <col min="1027" max="1027" width="14.140625" style="1" customWidth="1"/>
    <col min="1028" max="1028" width="13.42578125" style="1" customWidth="1"/>
    <col min="1029" max="1029" width="7.42578125" style="1" customWidth="1"/>
    <col min="1030" max="1030" width="7.28515625" style="1" customWidth="1"/>
    <col min="1031" max="1031" width="7.42578125" style="1" customWidth="1"/>
    <col min="1032" max="1032" width="8.42578125" style="1" customWidth="1"/>
    <col min="1033" max="1033" width="10.42578125" style="1" bestFit="1" customWidth="1"/>
    <col min="1034" max="1280" width="9.140625" style="1"/>
    <col min="1281" max="1281" width="4.42578125" style="1" customWidth="1"/>
    <col min="1282" max="1282" width="56.85546875" style="1" customWidth="1"/>
    <col min="1283" max="1283" width="14.140625" style="1" customWidth="1"/>
    <col min="1284" max="1284" width="13.42578125" style="1" customWidth="1"/>
    <col min="1285" max="1285" width="7.42578125" style="1" customWidth="1"/>
    <col min="1286" max="1286" width="7.28515625" style="1" customWidth="1"/>
    <col min="1287" max="1287" width="7.42578125" style="1" customWidth="1"/>
    <col min="1288" max="1288" width="8.42578125" style="1" customWidth="1"/>
    <col min="1289" max="1289" width="10.42578125" style="1" bestFit="1" customWidth="1"/>
    <col min="1290" max="1536" width="9.140625" style="1"/>
    <col min="1537" max="1537" width="4.42578125" style="1" customWidth="1"/>
    <col min="1538" max="1538" width="56.85546875" style="1" customWidth="1"/>
    <col min="1539" max="1539" width="14.140625" style="1" customWidth="1"/>
    <col min="1540" max="1540" width="13.42578125" style="1" customWidth="1"/>
    <col min="1541" max="1541" width="7.42578125" style="1" customWidth="1"/>
    <col min="1542" max="1542" width="7.28515625" style="1" customWidth="1"/>
    <col min="1543" max="1543" width="7.42578125" style="1" customWidth="1"/>
    <col min="1544" max="1544" width="8.42578125" style="1" customWidth="1"/>
    <col min="1545" max="1545" width="10.42578125" style="1" bestFit="1" customWidth="1"/>
    <col min="1546" max="1792" width="9.140625" style="1"/>
    <col min="1793" max="1793" width="4.42578125" style="1" customWidth="1"/>
    <col min="1794" max="1794" width="56.85546875" style="1" customWidth="1"/>
    <col min="1795" max="1795" width="14.140625" style="1" customWidth="1"/>
    <col min="1796" max="1796" width="13.42578125" style="1" customWidth="1"/>
    <col min="1797" max="1797" width="7.42578125" style="1" customWidth="1"/>
    <col min="1798" max="1798" width="7.28515625" style="1" customWidth="1"/>
    <col min="1799" max="1799" width="7.42578125" style="1" customWidth="1"/>
    <col min="1800" max="1800" width="8.42578125" style="1" customWidth="1"/>
    <col min="1801" max="1801" width="10.42578125" style="1" bestFit="1" customWidth="1"/>
    <col min="1802" max="2048" width="9.140625" style="1"/>
    <col min="2049" max="2049" width="4.42578125" style="1" customWidth="1"/>
    <col min="2050" max="2050" width="56.85546875" style="1" customWidth="1"/>
    <col min="2051" max="2051" width="14.140625" style="1" customWidth="1"/>
    <col min="2052" max="2052" width="13.42578125" style="1" customWidth="1"/>
    <col min="2053" max="2053" width="7.42578125" style="1" customWidth="1"/>
    <col min="2054" max="2054" width="7.28515625" style="1" customWidth="1"/>
    <col min="2055" max="2055" width="7.42578125" style="1" customWidth="1"/>
    <col min="2056" max="2056" width="8.42578125" style="1" customWidth="1"/>
    <col min="2057" max="2057" width="10.42578125" style="1" bestFit="1" customWidth="1"/>
    <col min="2058" max="2304" width="9.140625" style="1"/>
    <col min="2305" max="2305" width="4.42578125" style="1" customWidth="1"/>
    <col min="2306" max="2306" width="56.85546875" style="1" customWidth="1"/>
    <col min="2307" max="2307" width="14.140625" style="1" customWidth="1"/>
    <col min="2308" max="2308" width="13.42578125" style="1" customWidth="1"/>
    <col min="2309" max="2309" width="7.42578125" style="1" customWidth="1"/>
    <col min="2310" max="2310" width="7.28515625" style="1" customWidth="1"/>
    <col min="2311" max="2311" width="7.42578125" style="1" customWidth="1"/>
    <col min="2312" max="2312" width="8.42578125" style="1" customWidth="1"/>
    <col min="2313" max="2313" width="10.42578125" style="1" bestFit="1" customWidth="1"/>
    <col min="2314" max="2560" width="9.140625" style="1"/>
    <col min="2561" max="2561" width="4.42578125" style="1" customWidth="1"/>
    <col min="2562" max="2562" width="56.85546875" style="1" customWidth="1"/>
    <col min="2563" max="2563" width="14.140625" style="1" customWidth="1"/>
    <col min="2564" max="2564" width="13.42578125" style="1" customWidth="1"/>
    <col min="2565" max="2565" width="7.42578125" style="1" customWidth="1"/>
    <col min="2566" max="2566" width="7.28515625" style="1" customWidth="1"/>
    <col min="2567" max="2567" width="7.42578125" style="1" customWidth="1"/>
    <col min="2568" max="2568" width="8.42578125" style="1" customWidth="1"/>
    <col min="2569" max="2569" width="10.42578125" style="1" bestFit="1" customWidth="1"/>
    <col min="2570" max="2816" width="9.140625" style="1"/>
    <col min="2817" max="2817" width="4.42578125" style="1" customWidth="1"/>
    <col min="2818" max="2818" width="56.85546875" style="1" customWidth="1"/>
    <col min="2819" max="2819" width="14.140625" style="1" customWidth="1"/>
    <col min="2820" max="2820" width="13.42578125" style="1" customWidth="1"/>
    <col min="2821" max="2821" width="7.42578125" style="1" customWidth="1"/>
    <col min="2822" max="2822" width="7.28515625" style="1" customWidth="1"/>
    <col min="2823" max="2823" width="7.42578125" style="1" customWidth="1"/>
    <col min="2824" max="2824" width="8.42578125" style="1" customWidth="1"/>
    <col min="2825" max="2825" width="10.42578125" style="1" bestFit="1" customWidth="1"/>
    <col min="2826" max="3072" width="9.140625" style="1"/>
    <col min="3073" max="3073" width="4.42578125" style="1" customWidth="1"/>
    <col min="3074" max="3074" width="56.85546875" style="1" customWidth="1"/>
    <col min="3075" max="3075" width="14.140625" style="1" customWidth="1"/>
    <col min="3076" max="3076" width="13.42578125" style="1" customWidth="1"/>
    <col min="3077" max="3077" width="7.42578125" style="1" customWidth="1"/>
    <col min="3078" max="3078" width="7.28515625" style="1" customWidth="1"/>
    <col min="3079" max="3079" width="7.42578125" style="1" customWidth="1"/>
    <col min="3080" max="3080" width="8.42578125" style="1" customWidth="1"/>
    <col min="3081" max="3081" width="10.42578125" style="1" bestFit="1" customWidth="1"/>
    <col min="3082" max="3328" width="9.140625" style="1"/>
    <col min="3329" max="3329" width="4.42578125" style="1" customWidth="1"/>
    <col min="3330" max="3330" width="56.85546875" style="1" customWidth="1"/>
    <col min="3331" max="3331" width="14.140625" style="1" customWidth="1"/>
    <col min="3332" max="3332" width="13.42578125" style="1" customWidth="1"/>
    <col min="3333" max="3333" width="7.42578125" style="1" customWidth="1"/>
    <col min="3334" max="3334" width="7.28515625" style="1" customWidth="1"/>
    <col min="3335" max="3335" width="7.42578125" style="1" customWidth="1"/>
    <col min="3336" max="3336" width="8.42578125" style="1" customWidth="1"/>
    <col min="3337" max="3337" width="10.42578125" style="1" bestFit="1" customWidth="1"/>
    <col min="3338" max="3584" width="9.140625" style="1"/>
    <col min="3585" max="3585" width="4.42578125" style="1" customWidth="1"/>
    <col min="3586" max="3586" width="56.85546875" style="1" customWidth="1"/>
    <col min="3587" max="3587" width="14.140625" style="1" customWidth="1"/>
    <col min="3588" max="3588" width="13.42578125" style="1" customWidth="1"/>
    <col min="3589" max="3589" width="7.42578125" style="1" customWidth="1"/>
    <col min="3590" max="3590" width="7.28515625" style="1" customWidth="1"/>
    <col min="3591" max="3591" width="7.42578125" style="1" customWidth="1"/>
    <col min="3592" max="3592" width="8.42578125" style="1" customWidth="1"/>
    <col min="3593" max="3593" width="10.42578125" style="1" bestFit="1" customWidth="1"/>
    <col min="3594" max="3840" width="9.140625" style="1"/>
    <col min="3841" max="3841" width="4.42578125" style="1" customWidth="1"/>
    <col min="3842" max="3842" width="56.85546875" style="1" customWidth="1"/>
    <col min="3843" max="3843" width="14.140625" style="1" customWidth="1"/>
    <col min="3844" max="3844" width="13.42578125" style="1" customWidth="1"/>
    <col min="3845" max="3845" width="7.42578125" style="1" customWidth="1"/>
    <col min="3846" max="3846" width="7.28515625" style="1" customWidth="1"/>
    <col min="3847" max="3847" width="7.42578125" style="1" customWidth="1"/>
    <col min="3848" max="3848" width="8.42578125" style="1" customWidth="1"/>
    <col min="3849" max="3849" width="10.42578125" style="1" bestFit="1" customWidth="1"/>
    <col min="3850" max="4096" width="9.140625" style="1"/>
    <col min="4097" max="4097" width="4.42578125" style="1" customWidth="1"/>
    <col min="4098" max="4098" width="56.85546875" style="1" customWidth="1"/>
    <col min="4099" max="4099" width="14.140625" style="1" customWidth="1"/>
    <col min="4100" max="4100" width="13.42578125" style="1" customWidth="1"/>
    <col min="4101" max="4101" width="7.42578125" style="1" customWidth="1"/>
    <col min="4102" max="4102" width="7.28515625" style="1" customWidth="1"/>
    <col min="4103" max="4103" width="7.42578125" style="1" customWidth="1"/>
    <col min="4104" max="4104" width="8.42578125" style="1" customWidth="1"/>
    <col min="4105" max="4105" width="10.42578125" style="1" bestFit="1" customWidth="1"/>
    <col min="4106" max="4352" width="9.140625" style="1"/>
    <col min="4353" max="4353" width="4.42578125" style="1" customWidth="1"/>
    <col min="4354" max="4354" width="56.85546875" style="1" customWidth="1"/>
    <col min="4355" max="4355" width="14.140625" style="1" customWidth="1"/>
    <col min="4356" max="4356" width="13.42578125" style="1" customWidth="1"/>
    <col min="4357" max="4357" width="7.42578125" style="1" customWidth="1"/>
    <col min="4358" max="4358" width="7.28515625" style="1" customWidth="1"/>
    <col min="4359" max="4359" width="7.42578125" style="1" customWidth="1"/>
    <col min="4360" max="4360" width="8.42578125" style="1" customWidth="1"/>
    <col min="4361" max="4361" width="10.42578125" style="1" bestFit="1" customWidth="1"/>
    <col min="4362" max="4608" width="9.140625" style="1"/>
    <col min="4609" max="4609" width="4.42578125" style="1" customWidth="1"/>
    <col min="4610" max="4610" width="56.85546875" style="1" customWidth="1"/>
    <col min="4611" max="4611" width="14.140625" style="1" customWidth="1"/>
    <col min="4612" max="4612" width="13.42578125" style="1" customWidth="1"/>
    <col min="4613" max="4613" width="7.42578125" style="1" customWidth="1"/>
    <col min="4614" max="4614" width="7.28515625" style="1" customWidth="1"/>
    <col min="4615" max="4615" width="7.42578125" style="1" customWidth="1"/>
    <col min="4616" max="4616" width="8.42578125" style="1" customWidth="1"/>
    <col min="4617" max="4617" width="10.42578125" style="1" bestFit="1" customWidth="1"/>
    <col min="4618" max="4864" width="9.140625" style="1"/>
    <col min="4865" max="4865" width="4.42578125" style="1" customWidth="1"/>
    <col min="4866" max="4866" width="56.85546875" style="1" customWidth="1"/>
    <col min="4867" max="4867" width="14.140625" style="1" customWidth="1"/>
    <col min="4868" max="4868" width="13.42578125" style="1" customWidth="1"/>
    <col min="4869" max="4869" width="7.42578125" style="1" customWidth="1"/>
    <col min="4870" max="4870" width="7.28515625" style="1" customWidth="1"/>
    <col min="4871" max="4871" width="7.42578125" style="1" customWidth="1"/>
    <col min="4872" max="4872" width="8.42578125" style="1" customWidth="1"/>
    <col min="4873" max="4873" width="10.42578125" style="1" bestFit="1" customWidth="1"/>
    <col min="4874" max="5120" width="9.140625" style="1"/>
    <col min="5121" max="5121" width="4.42578125" style="1" customWidth="1"/>
    <col min="5122" max="5122" width="56.85546875" style="1" customWidth="1"/>
    <col min="5123" max="5123" width="14.140625" style="1" customWidth="1"/>
    <col min="5124" max="5124" width="13.42578125" style="1" customWidth="1"/>
    <col min="5125" max="5125" width="7.42578125" style="1" customWidth="1"/>
    <col min="5126" max="5126" width="7.28515625" style="1" customWidth="1"/>
    <col min="5127" max="5127" width="7.42578125" style="1" customWidth="1"/>
    <col min="5128" max="5128" width="8.42578125" style="1" customWidth="1"/>
    <col min="5129" max="5129" width="10.42578125" style="1" bestFit="1" customWidth="1"/>
    <col min="5130" max="5376" width="9.140625" style="1"/>
    <col min="5377" max="5377" width="4.42578125" style="1" customWidth="1"/>
    <col min="5378" max="5378" width="56.85546875" style="1" customWidth="1"/>
    <col min="5379" max="5379" width="14.140625" style="1" customWidth="1"/>
    <col min="5380" max="5380" width="13.42578125" style="1" customWidth="1"/>
    <col min="5381" max="5381" width="7.42578125" style="1" customWidth="1"/>
    <col min="5382" max="5382" width="7.28515625" style="1" customWidth="1"/>
    <col min="5383" max="5383" width="7.42578125" style="1" customWidth="1"/>
    <col min="5384" max="5384" width="8.42578125" style="1" customWidth="1"/>
    <col min="5385" max="5385" width="10.42578125" style="1" bestFit="1" customWidth="1"/>
    <col min="5386" max="5632" width="9.140625" style="1"/>
    <col min="5633" max="5633" width="4.42578125" style="1" customWidth="1"/>
    <col min="5634" max="5634" width="56.85546875" style="1" customWidth="1"/>
    <col min="5635" max="5635" width="14.140625" style="1" customWidth="1"/>
    <col min="5636" max="5636" width="13.42578125" style="1" customWidth="1"/>
    <col min="5637" max="5637" width="7.42578125" style="1" customWidth="1"/>
    <col min="5638" max="5638" width="7.28515625" style="1" customWidth="1"/>
    <col min="5639" max="5639" width="7.42578125" style="1" customWidth="1"/>
    <col min="5640" max="5640" width="8.42578125" style="1" customWidth="1"/>
    <col min="5641" max="5641" width="10.42578125" style="1" bestFit="1" customWidth="1"/>
    <col min="5642" max="5888" width="9.140625" style="1"/>
    <col min="5889" max="5889" width="4.42578125" style="1" customWidth="1"/>
    <col min="5890" max="5890" width="56.85546875" style="1" customWidth="1"/>
    <col min="5891" max="5891" width="14.140625" style="1" customWidth="1"/>
    <col min="5892" max="5892" width="13.42578125" style="1" customWidth="1"/>
    <col min="5893" max="5893" width="7.42578125" style="1" customWidth="1"/>
    <col min="5894" max="5894" width="7.28515625" style="1" customWidth="1"/>
    <col min="5895" max="5895" width="7.42578125" style="1" customWidth="1"/>
    <col min="5896" max="5896" width="8.42578125" style="1" customWidth="1"/>
    <col min="5897" max="5897" width="10.42578125" style="1" bestFit="1" customWidth="1"/>
    <col min="5898" max="6144" width="9.140625" style="1"/>
    <col min="6145" max="6145" width="4.42578125" style="1" customWidth="1"/>
    <col min="6146" max="6146" width="56.85546875" style="1" customWidth="1"/>
    <col min="6147" max="6147" width="14.140625" style="1" customWidth="1"/>
    <col min="6148" max="6148" width="13.42578125" style="1" customWidth="1"/>
    <col min="6149" max="6149" width="7.42578125" style="1" customWidth="1"/>
    <col min="6150" max="6150" width="7.28515625" style="1" customWidth="1"/>
    <col min="6151" max="6151" width="7.42578125" style="1" customWidth="1"/>
    <col min="6152" max="6152" width="8.42578125" style="1" customWidth="1"/>
    <col min="6153" max="6153" width="10.42578125" style="1" bestFit="1" customWidth="1"/>
    <col min="6154" max="6400" width="9.140625" style="1"/>
    <col min="6401" max="6401" width="4.42578125" style="1" customWidth="1"/>
    <col min="6402" max="6402" width="56.85546875" style="1" customWidth="1"/>
    <col min="6403" max="6403" width="14.140625" style="1" customWidth="1"/>
    <col min="6404" max="6404" width="13.42578125" style="1" customWidth="1"/>
    <col min="6405" max="6405" width="7.42578125" style="1" customWidth="1"/>
    <col min="6406" max="6406" width="7.28515625" style="1" customWidth="1"/>
    <col min="6407" max="6407" width="7.42578125" style="1" customWidth="1"/>
    <col min="6408" max="6408" width="8.42578125" style="1" customWidth="1"/>
    <col min="6409" max="6409" width="10.42578125" style="1" bestFit="1" customWidth="1"/>
    <col min="6410" max="6656" width="9.140625" style="1"/>
    <col min="6657" max="6657" width="4.42578125" style="1" customWidth="1"/>
    <col min="6658" max="6658" width="56.85546875" style="1" customWidth="1"/>
    <col min="6659" max="6659" width="14.140625" style="1" customWidth="1"/>
    <col min="6660" max="6660" width="13.42578125" style="1" customWidth="1"/>
    <col min="6661" max="6661" width="7.42578125" style="1" customWidth="1"/>
    <col min="6662" max="6662" width="7.28515625" style="1" customWidth="1"/>
    <col min="6663" max="6663" width="7.42578125" style="1" customWidth="1"/>
    <col min="6664" max="6664" width="8.42578125" style="1" customWidth="1"/>
    <col min="6665" max="6665" width="10.42578125" style="1" bestFit="1" customWidth="1"/>
    <col min="6666" max="6912" width="9.140625" style="1"/>
    <col min="6913" max="6913" width="4.42578125" style="1" customWidth="1"/>
    <col min="6914" max="6914" width="56.85546875" style="1" customWidth="1"/>
    <col min="6915" max="6915" width="14.140625" style="1" customWidth="1"/>
    <col min="6916" max="6916" width="13.42578125" style="1" customWidth="1"/>
    <col min="6917" max="6917" width="7.42578125" style="1" customWidth="1"/>
    <col min="6918" max="6918" width="7.28515625" style="1" customWidth="1"/>
    <col min="6919" max="6919" width="7.42578125" style="1" customWidth="1"/>
    <col min="6920" max="6920" width="8.42578125" style="1" customWidth="1"/>
    <col min="6921" max="6921" width="10.42578125" style="1" bestFit="1" customWidth="1"/>
    <col min="6922" max="7168" width="9.140625" style="1"/>
    <col min="7169" max="7169" width="4.42578125" style="1" customWidth="1"/>
    <col min="7170" max="7170" width="56.85546875" style="1" customWidth="1"/>
    <col min="7171" max="7171" width="14.140625" style="1" customWidth="1"/>
    <col min="7172" max="7172" width="13.42578125" style="1" customWidth="1"/>
    <col min="7173" max="7173" width="7.42578125" style="1" customWidth="1"/>
    <col min="7174" max="7174" width="7.28515625" style="1" customWidth="1"/>
    <col min="7175" max="7175" width="7.42578125" style="1" customWidth="1"/>
    <col min="7176" max="7176" width="8.42578125" style="1" customWidth="1"/>
    <col min="7177" max="7177" width="10.42578125" style="1" bestFit="1" customWidth="1"/>
    <col min="7178" max="7424" width="9.140625" style="1"/>
    <col min="7425" max="7425" width="4.42578125" style="1" customWidth="1"/>
    <col min="7426" max="7426" width="56.85546875" style="1" customWidth="1"/>
    <col min="7427" max="7427" width="14.140625" style="1" customWidth="1"/>
    <col min="7428" max="7428" width="13.42578125" style="1" customWidth="1"/>
    <col min="7429" max="7429" width="7.42578125" style="1" customWidth="1"/>
    <col min="7430" max="7430" width="7.28515625" style="1" customWidth="1"/>
    <col min="7431" max="7431" width="7.42578125" style="1" customWidth="1"/>
    <col min="7432" max="7432" width="8.42578125" style="1" customWidth="1"/>
    <col min="7433" max="7433" width="10.42578125" style="1" bestFit="1" customWidth="1"/>
    <col min="7434" max="7680" width="9.140625" style="1"/>
    <col min="7681" max="7681" width="4.42578125" style="1" customWidth="1"/>
    <col min="7682" max="7682" width="56.85546875" style="1" customWidth="1"/>
    <col min="7683" max="7683" width="14.140625" style="1" customWidth="1"/>
    <col min="7684" max="7684" width="13.42578125" style="1" customWidth="1"/>
    <col min="7685" max="7685" width="7.42578125" style="1" customWidth="1"/>
    <col min="7686" max="7686" width="7.28515625" style="1" customWidth="1"/>
    <col min="7687" max="7687" width="7.42578125" style="1" customWidth="1"/>
    <col min="7688" max="7688" width="8.42578125" style="1" customWidth="1"/>
    <col min="7689" max="7689" width="10.42578125" style="1" bestFit="1" customWidth="1"/>
    <col min="7690" max="7936" width="9.140625" style="1"/>
    <col min="7937" max="7937" width="4.42578125" style="1" customWidth="1"/>
    <col min="7938" max="7938" width="56.85546875" style="1" customWidth="1"/>
    <col min="7939" max="7939" width="14.140625" style="1" customWidth="1"/>
    <col min="7940" max="7940" width="13.42578125" style="1" customWidth="1"/>
    <col min="7941" max="7941" width="7.42578125" style="1" customWidth="1"/>
    <col min="7942" max="7942" width="7.28515625" style="1" customWidth="1"/>
    <col min="7943" max="7943" width="7.42578125" style="1" customWidth="1"/>
    <col min="7944" max="7944" width="8.42578125" style="1" customWidth="1"/>
    <col min="7945" max="7945" width="10.42578125" style="1" bestFit="1" customWidth="1"/>
    <col min="7946" max="8192" width="9.140625" style="1"/>
    <col min="8193" max="8193" width="4.42578125" style="1" customWidth="1"/>
    <col min="8194" max="8194" width="56.85546875" style="1" customWidth="1"/>
    <col min="8195" max="8195" width="14.140625" style="1" customWidth="1"/>
    <col min="8196" max="8196" width="13.42578125" style="1" customWidth="1"/>
    <col min="8197" max="8197" width="7.42578125" style="1" customWidth="1"/>
    <col min="8198" max="8198" width="7.28515625" style="1" customWidth="1"/>
    <col min="8199" max="8199" width="7.42578125" style="1" customWidth="1"/>
    <col min="8200" max="8200" width="8.42578125" style="1" customWidth="1"/>
    <col min="8201" max="8201" width="10.42578125" style="1" bestFit="1" customWidth="1"/>
    <col min="8202" max="8448" width="9.140625" style="1"/>
    <col min="8449" max="8449" width="4.42578125" style="1" customWidth="1"/>
    <col min="8450" max="8450" width="56.85546875" style="1" customWidth="1"/>
    <col min="8451" max="8451" width="14.140625" style="1" customWidth="1"/>
    <col min="8452" max="8452" width="13.42578125" style="1" customWidth="1"/>
    <col min="8453" max="8453" width="7.42578125" style="1" customWidth="1"/>
    <col min="8454" max="8454" width="7.28515625" style="1" customWidth="1"/>
    <col min="8455" max="8455" width="7.42578125" style="1" customWidth="1"/>
    <col min="8456" max="8456" width="8.42578125" style="1" customWidth="1"/>
    <col min="8457" max="8457" width="10.42578125" style="1" bestFit="1" customWidth="1"/>
    <col min="8458" max="8704" width="9.140625" style="1"/>
    <col min="8705" max="8705" width="4.42578125" style="1" customWidth="1"/>
    <col min="8706" max="8706" width="56.85546875" style="1" customWidth="1"/>
    <col min="8707" max="8707" width="14.140625" style="1" customWidth="1"/>
    <col min="8708" max="8708" width="13.42578125" style="1" customWidth="1"/>
    <col min="8709" max="8709" width="7.42578125" style="1" customWidth="1"/>
    <col min="8710" max="8710" width="7.28515625" style="1" customWidth="1"/>
    <col min="8711" max="8711" width="7.42578125" style="1" customWidth="1"/>
    <col min="8712" max="8712" width="8.42578125" style="1" customWidth="1"/>
    <col min="8713" max="8713" width="10.42578125" style="1" bestFit="1" customWidth="1"/>
    <col min="8714" max="8960" width="9.140625" style="1"/>
    <col min="8961" max="8961" width="4.42578125" style="1" customWidth="1"/>
    <col min="8962" max="8962" width="56.85546875" style="1" customWidth="1"/>
    <col min="8963" max="8963" width="14.140625" style="1" customWidth="1"/>
    <col min="8964" max="8964" width="13.42578125" style="1" customWidth="1"/>
    <col min="8965" max="8965" width="7.42578125" style="1" customWidth="1"/>
    <col min="8966" max="8966" width="7.28515625" style="1" customWidth="1"/>
    <col min="8967" max="8967" width="7.42578125" style="1" customWidth="1"/>
    <col min="8968" max="8968" width="8.42578125" style="1" customWidth="1"/>
    <col min="8969" max="8969" width="10.42578125" style="1" bestFit="1" customWidth="1"/>
    <col min="8970" max="9216" width="9.140625" style="1"/>
    <col min="9217" max="9217" width="4.42578125" style="1" customWidth="1"/>
    <col min="9218" max="9218" width="56.85546875" style="1" customWidth="1"/>
    <col min="9219" max="9219" width="14.140625" style="1" customWidth="1"/>
    <col min="9220" max="9220" width="13.42578125" style="1" customWidth="1"/>
    <col min="9221" max="9221" width="7.42578125" style="1" customWidth="1"/>
    <col min="9222" max="9222" width="7.28515625" style="1" customWidth="1"/>
    <col min="9223" max="9223" width="7.42578125" style="1" customWidth="1"/>
    <col min="9224" max="9224" width="8.42578125" style="1" customWidth="1"/>
    <col min="9225" max="9225" width="10.42578125" style="1" bestFit="1" customWidth="1"/>
    <col min="9226" max="9472" width="9.140625" style="1"/>
    <col min="9473" max="9473" width="4.42578125" style="1" customWidth="1"/>
    <col min="9474" max="9474" width="56.85546875" style="1" customWidth="1"/>
    <col min="9475" max="9475" width="14.140625" style="1" customWidth="1"/>
    <col min="9476" max="9476" width="13.42578125" style="1" customWidth="1"/>
    <col min="9477" max="9477" width="7.42578125" style="1" customWidth="1"/>
    <col min="9478" max="9478" width="7.28515625" style="1" customWidth="1"/>
    <col min="9479" max="9479" width="7.42578125" style="1" customWidth="1"/>
    <col min="9480" max="9480" width="8.42578125" style="1" customWidth="1"/>
    <col min="9481" max="9481" width="10.42578125" style="1" bestFit="1" customWidth="1"/>
    <col min="9482" max="9728" width="9.140625" style="1"/>
    <col min="9729" max="9729" width="4.42578125" style="1" customWidth="1"/>
    <col min="9730" max="9730" width="56.85546875" style="1" customWidth="1"/>
    <col min="9731" max="9731" width="14.140625" style="1" customWidth="1"/>
    <col min="9732" max="9732" width="13.42578125" style="1" customWidth="1"/>
    <col min="9733" max="9733" width="7.42578125" style="1" customWidth="1"/>
    <col min="9734" max="9734" width="7.28515625" style="1" customWidth="1"/>
    <col min="9735" max="9735" width="7.42578125" style="1" customWidth="1"/>
    <col min="9736" max="9736" width="8.42578125" style="1" customWidth="1"/>
    <col min="9737" max="9737" width="10.42578125" style="1" bestFit="1" customWidth="1"/>
    <col min="9738" max="9984" width="9.140625" style="1"/>
    <col min="9985" max="9985" width="4.42578125" style="1" customWidth="1"/>
    <col min="9986" max="9986" width="56.85546875" style="1" customWidth="1"/>
    <col min="9987" max="9987" width="14.140625" style="1" customWidth="1"/>
    <col min="9988" max="9988" width="13.42578125" style="1" customWidth="1"/>
    <col min="9989" max="9989" width="7.42578125" style="1" customWidth="1"/>
    <col min="9990" max="9990" width="7.28515625" style="1" customWidth="1"/>
    <col min="9991" max="9991" width="7.42578125" style="1" customWidth="1"/>
    <col min="9992" max="9992" width="8.42578125" style="1" customWidth="1"/>
    <col min="9993" max="9993" width="10.42578125" style="1" bestFit="1" customWidth="1"/>
    <col min="9994" max="10240" width="9.140625" style="1"/>
    <col min="10241" max="10241" width="4.42578125" style="1" customWidth="1"/>
    <col min="10242" max="10242" width="56.85546875" style="1" customWidth="1"/>
    <col min="10243" max="10243" width="14.140625" style="1" customWidth="1"/>
    <col min="10244" max="10244" width="13.42578125" style="1" customWidth="1"/>
    <col min="10245" max="10245" width="7.42578125" style="1" customWidth="1"/>
    <col min="10246" max="10246" width="7.28515625" style="1" customWidth="1"/>
    <col min="10247" max="10247" width="7.42578125" style="1" customWidth="1"/>
    <col min="10248" max="10248" width="8.42578125" style="1" customWidth="1"/>
    <col min="10249" max="10249" width="10.42578125" style="1" bestFit="1" customWidth="1"/>
    <col min="10250" max="10496" width="9.140625" style="1"/>
    <col min="10497" max="10497" width="4.42578125" style="1" customWidth="1"/>
    <col min="10498" max="10498" width="56.85546875" style="1" customWidth="1"/>
    <col min="10499" max="10499" width="14.140625" style="1" customWidth="1"/>
    <col min="10500" max="10500" width="13.42578125" style="1" customWidth="1"/>
    <col min="10501" max="10501" width="7.42578125" style="1" customWidth="1"/>
    <col min="10502" max="10502" width="7.28515625" style="1" customWidth="1"/>
    <col min="10503" max="10503" width="7.42578125" style="1" customWidth="1"/>
    <col min="10504" max="10504" width="8.42578125" style="1" customWidth="1"/>
    <col min="10505" max="10505" width="10.42578125" style="1" bestFit="1" customWidth="1"/>
    <col min="10506" max="10752" width="9.140625" style="1"/>
    <col min="10753" max="10753" width="4.42578125" style="1" customWidth="1"/>
    <col min="10754" max="10754" width="56.85546875" style="1" customWidth="1"/>
    <col min="10755" max="10755" width="14.140625" style="1" customWidth="1"/>
    <col min="10756" max="10756" width="13.42578125" style="1" customWidth="1"/>
    <col min="10757" max="10757" width="7.42578125" style="1" customWidth="1"/>
    <col min="10758" max="10758" width="7.28515625" style="1" customWidth="1"/>
    <col min="10759" max="10759" width="7.42578125" style="1" customWidth="1"/>
    <col min="10760" max="10760" width="8.42578125" style="1" customWidth="1"/>
    <col min="10761" max="10761" width="10.42578125" style="1" bestFit="1" customWidth="1"/>
    <col min="10762" max="11008" width="9.140625" style="1"/>
    <col min="11009" max="11009" width="4.42578125" style="1" customWidth="1"/>
    <col min="11010" max="11010" width="56.85546875" style="1" customWidth="1"/>
    <col min="11011" max="11011" width="14.140625" style="1" customWidth="1"/>
    <col min="11012" max="11012" width="13.42578125" style="1" customWidth="1"/>
    <col min="11013" max="11013" width="7.42578125" style="1" customWidth="1"/>
    <col min="11014" max="11014" width="7.28515625" style="1" customWidth="1"/>
    <col min="11015" max="11015" width="7.42578125" style="1" customWidth="1"/>
    <col min="11016" max="11016" width="8.42578125" style="1" customWidth="1"/>
    <col min="11017" max="11017" width="10.42578125" style="1" bestFit="1" customWidth="1"/>
    <col min="11018" max="11264" width="9.140625" style="1"/>
    <col min="11265" max="11265" width="4.42578125" style="1" customWidth="1"/>
    <col min="11266" max="11266" width="56.85546875" style="1" customWidth="1"/>
    <col min="11267" max="11267" width="14.140625" style="1" customWidth="1"/>
    <col min="11268" max="11268" width="13.42578125" style="1" customWidth="1"/>
    <col min="11269" max="11269" width="7.42578125" style="1" customWidth="1"/>
    <col min="11270" max="11270" width="7.28515625" style="1" customWidth="1"/>
    <col min="11271" max="11271" width="7.42578125" style="1" customWidth="1"/>
    <col min="11272" max="11272" width="8.42578125" style="1" customWidth="1"/>
    <col min="11273" max="11273" width="10.42578125" style="1" bestFit="1" customWidth="1"/>
    <col min="11274" max="11520" width="9.140625" style="1"/>
    <col min="11521" max="11521" width="4.42578125" style="1" customWidth="1"/>
    <col min="11522" max="11522" width="56.85546875" style="1" customWidth="1"/>
    <col min="11523" max="11523" width="14.140625" style="1" customWidth="1"/>
    <col min="11524" max="11524" width="13.42578125" style="1" customWidth="1"/>
    <col min="11525" max="11525" width="7.42578125" style="1" customWidth="1"/>
    <col min="11526" max="11526" width="7.28515625" style="1" customWidth="1"/>
    <col min="11527" max="11527" width="7.42578125" style="1" customWidth="1"/>
    <col min="11528" max="11528" width="8.42578125" style="1" customWidth="1"/>
    <col min="11529" max="11529" width="10.42578125" style="1" bestFit="1" customWidth="1"/>
    <col min="11530" max="11776" width="9.140625" style="1"/>
    <col min="11777" max="11777" width="4.42578125" style="1" customWidth="1"/>
    <col min="11778" max="11778" width="56.85546875" style="1" customWidth="1"/>
    <col min="11779" max="11779" width="14.140625" style="1" customWidth="1"/>
    <col min="11780" max="11780" width="13.42578125" style="1" customWidth="1"/>
    <col min="11781" max="11781" width="7.42578125" style="1" customWidth="1"/>
    <col min="11782" max="11782" width="7.28515625" style="1" customWidth="1"/>
    <col min="11783" max="11783" width="7.42578125" style="1" customWidth="1"/>
    <col min="11784" max="11784" width="8.42578125" style="1" customWidth="1"/>
    <col min="11785" max="11785" width="10.42578125" style="1" bestFit="1" customWidth="1"/>
    <col min="11786" max="12032" width="9.140625" style="1"/>
    <col min="12033" max="12033" width="4.42578125" style="1" customWidth="1"/>
    <col min="12034" max="12034" width="56.85546875" style="1" customWidth="1"/>
    <col min="12035" max="12035" width="14.140625" style="1" customWidth="1"/>
    <col min="12036" max="12036" width="13.42578125" style="1" customWidth="1"/>
    <col min="12037" max="12037" width="7.42578125" style="1" customWidth="1"/>
    <col min="12038" max="12038" width="7.28515625" style="1" customWidth="1"/>
    <col min="12039" max="12039" width="7.42578125" style="1" customWidth="1"/>
    <col min="12040" max="12040" width="8.42578125" style="1" customWidth="1"/>
    <col min="12041" max="12041" width="10.42578125" style="1" bestFit="1" customWidth="1"/>
    <col min="12042" max="12288" width="9.140625" style="1"/>
    <col min="12289" max="12289" width="4.42578125" style="1" customWidth="1"/>
    <col min="12290" max="12290" width="56.85546875" style="1" customWidth="1"/>
    <col min="12291" max="12291" width="14.140625" style="1" customWidth="1"/>
    <col min="12292" max="12292" width="13.42578125" style="1" customWidth="1"/>
    <col min="12293" max="12293" width="7.42578125" style="1" customWidth="1"/>
    <col min="12294" max="12294" width="7.28515625" style="1" customWidth="1"/>
    <col min="12295" max="12295" width="7.42578125" style="1" customWidth="1"/>
    <col min="12296" max="12296" width="8.42578125" style="1" customWidth="1"/>
    <col min="12297" max="12297" width="10.42578125" style="1" bestFit="1" customWidth="1"/>
    <col min="12298" max="12544" width="9.140625" style="1"/>
    <col min="12545" max="12545" width="4.42578125" style="1" customWidth="1"/>
    <col min="12546" max="12546" width="56.85546875" style="1" customWidth="1"/>
    <col min="12547" max="12547" width="14.140625" style="1" customWidth="1"/>
    <col min="12548" max="12548" width="13.42578125" style="1" customWidth="1"/>
    <col min="12549" max="12549" width="7.42578125" style="1" customWidth="1"/>
    <col min="12550" max="12550" width="7.28515625" style="1" customWidth="1"/>
    <col min="12551" max="12551" width="7.42578125" style="1" customWidth="1"/>
    <col min="12552" max="12552" width="8.42578125" style="1" customWidth="1"/>
    <col min="12553" max="12553" width="10.42578125" style="1" bestFit="1" customWidth="1"/>
    <col min="12554" max="12800" width="9.140625" style="1"/>
    <col min="12801" max="12801" width="4.42578125" style="1" customWidth="1"/>
    <col min="12802" max="12802" width="56.85546875" style="1" customWidth="1"/>
    <col min="12803" max="12803" width="14.140625" style="1" customWidth="1"/>
    <col min="12804" max="12804" width="13.42578125" style="1" customWidth="1"/>
    <col min="12805" max="12805" width="7.42578125" style="1" customWidth="1"/>
    <col min="12806" max="12806" width="7.28515625" style="1" customWidth="1"/>
    <col min="12807" max="12807" width="7.42578125" style="1" customWidth="1"/>
    <col min="12808" max="12808" width="8.42578125" style="1" customWidth="1"/>
    <col min="12809" max="12809" width="10.42578125" style="1" bestFit="1" customWidth="1"/>
    <col min="12810" max="13056" width="9.140625" style="1"/>
    <col min="13057" max="13057" width="4.42578125" style="1" customWidth="1"/>
    <col min="13058" max="13058" width="56.85546875" style="1" customWidth="1"/>
    <col min="13059" max="13059" width="14.140625" style="1" customWidth="1"/>
    <col min="13060" max="13060" width="13.42578125" style="1" customWidth="1"/>
    <col min="13061" max="13061" width="7.42578125" style="1" customWidth="1"/>
    <col min="13062" max="13062" width="7.28515625" style="1" customWidth="1"/>
    <col min="13063" max="13063" width="7.42578125" style="1" customWidth="1"/>
    <col min="13064" max="13064" width="8.42578125" style="1" customWidth="1"/>
    <col min="13065" max="13065" width="10.42578125" style="1" bestFit="1" customWidth="1"/>
    <col min="13066" max="13312" width="9.140625" style="1"/>
    <col min="13313" max="13313" width="4.42578125" style="1" customWidth="1"/>
    <col min="13314" max="13314" width="56.85546875" style="1" customWidth="1"/>
    <col min="13315" max="13315" width="14.140625" style="1" customWidth="1"/>
    <col min="13316" max="13316" width="13.42578125" style="1" customWidth="1"/>
    <col min="13317" max="13317" width="7.42578125" style="1" customWidth="1"/>
    <col min="13318" max="13318" width="7.28515625" style="1" customWidth="1"/>
    <col min="13319" max="13319" width="7.42578125" style="1" customWidth="1"/>
    <col min="13320" max="13320" width="8.42578125" style="1" customWidth="1"/>
    <col min="13321" max="13321" width="10.42578125" style="1" bestFit="1" customWidth="1"/>
    <col min="13322" max="13568" width="9.140625" style="1"/>
    <col min="13569" max="13569" width="4.42578125" style="1" customWidth="1"/>
    <col min="13570" max="13570" width="56.85546875" style="1" customWidth="1"/>
    <col min="13571" max="13571" width="14.140625" style="1" customWidth="1"/>
    <col min="13572" max="13572" width="13.42578125" style="1" customWidth="1"/>
    <col min="13573" max="13573" width="7.42578125" style="1" customWidth="1"/>
    <col min="13574" max="13574" width="7.28515625" style="1" customWidth="1"/>
    <col min="13575" max="13575" width="7.42578125" style="1" customWidth="1"/>
    <col min="13576" max="13576" width="8.42578125" style="1" customWidth="1"/>
    <col min="13577" max="13577" width="10.42578125" style="1" bestFit="1" customWidth="1"/>
    <col min="13578" max="13824" width="9.140625" style="1"/>
    <col min="13825" max="13825" width="4.42578125" style="1" customWidth="1"/>
    <col min="13826" max="13826" width="56.85546875" style="1" customWidth="1"/>
    <col min="13827" max="13827" width="14.140625" style="1" customWidth="1"/>
    <col min="13828" max="13828" width="13.42578125" style="1" customWidth="1"/>
    <col min="13829" max="13829" width="7.42578125" style="1" customWidth="1"/>
    <col min="13830" max="13830" width="7.28515625" style="1" customWidth="1"/>
    <col min="13831" max="13831" width="7.42578125" style="1" customWidth="1"/>
    <col min="13832" max="13832" width="8.42578125" style="1" customWidth="1"/>
    <col min="13833" max="13833" width="10.42578125" style="1" bestFit="1" customWidth="1"/>
    <col min="13834" max="14080" width="9.140625" style="1"/>
    <col min="14081" max="14081" width="4.42578125" style="1" customWidth="1"/>
    <col min="14082" max="14082" width="56.85546875" style="1" customWidth="1"/>
    <col min="14083" max="14083" width="14.140625" style="1" customWidth="1"/>
    <col min="14084" max="14084" width="13.42578125" style="1" customWidth="1"/>
    <col min="14085" max="14085" width="7.42578125" style="1" customWidth="1"/>
    <col min="14086" max="14086" width="7.28515625" style="1" customWidth="1"/>
    <col min="14087" max="14087" width="7.42578125" style="1" customWidth="1"/>
    <col min="14088" max="14088" width="8.42578125" style="1" customWidth="1"/>
    <col min="14089" max="14089" width="10.42578125" style="1" bestFit="1" customWidth="1"/>
    <col min="14090" max="14336" width="9.140625" style="1"/>
    <col min="14337" max="14337" width="4.42578125" style="1" customWidth="1"/>
    <col min="14338" max="14338" width="56.85546875" style="1" customWidth="1"/>
    <col min="14339" max="14339" width="14.140625" style="1" customWidth="1"/>
    <col min="14340" max="14340" width="13.42578125" style="1" customWidth="1"/>
    <col min="14341" max="14341" width="7.42578125" style="1" customWidth="1"/>
    <col min="14342" max="14342" width="7.28515625" style="1" customWidth="1"/>
    <col min="14343" max="14343" width="7.42578125" style="1" customWidth="1"/>
    <col min="14344" max="14344" width="8.42578125" style="1" customWidth="1"/>
    <col min="14345" max="14345" width="10.42578125" style="1" bestFit="1" customWidth="1"/>
    <col min="14346" max="14592" width="9.140625" style="1"/>
    <col min="14593" max="14593" width="4.42578125" style="1" customWidth="1"/>
    <col min="14594" max="14594" width="56.85546875" style="1" customWidth="1"/>
    <col min="14595" max="14595" width="14.140625" style="1" customWidth="1"/>
    <col min="14596" max="14596" width="13.42578125" style="1" customWidth="1"/>
    <col min="14597" max="14597" width="7.42578125" style="1" customWidth="1"/>
    <col min="14598" max="14598" width="7.28515625" style="1" customWidth="1"/>
    <col min="14599" max="14599" width="7.42578125" style="1" customWidth="1"/>
    <col min="14600" max="14600" width="8.42578125" style="1" customWidth="1"/>
    <col min="14601" max="14601" width="10.42578125" style="1" bestFit="1" customWidth="1"/>
    <col min="14602" max="14848" width="9.140625" style="1"/>
    <col min="14849" max="14849" width="4.42578125" style="1" customWidth="1"/>
    <col min="14850" max="14850" width="56.85546875" style="1" customWidth="1"/>
    <col min="14851" max="14851" width="14.140625" style="1" customWidth="1"/>
    <col min="14852" max="14852" width="13.42578125" style="1" customWidth="1"/>
    <col min="14853" max="14853" width="7.42578125" style="1" customWidth="1"/>
    <col min="14854" max="14854" width="7.28515625" style="1" customWidth="1"/>
    <col min="14855" max="14855" width="7.42578125" style="1" customWidth="1"/>
    <col min="14856" max="14856" width="8.42578125" style="1" customWidth="1"/>
    <col min="14857" max="14857" width="10.42578125" style="1" bestFit="1" customWidth="1"/>
    <col min="14858" max="15104" width="9.140625" style="1"/>
    <col min="15105" max="15105" width="4.42578125" style="1" customWidth="1"/>
    <col min="15106" max="15106" width="56.85546875" style="1" customWidth="1"/>
    <col min="15107" max="15107" width="14.140625" style="1" customWidth="1"/>
    <col min="15108" max="15108" width="13.42578125" style="1" customWidth="1"/>
    <col min="15109" max="15109" width="7.42578125" style="1" customWidth="1"/>
    <col min="15110" max="15110" width="7.28515625" style="1" customWidth="1"/>
    <col min="15111" max="15111" width="7.42578125" style="1" customWidth="1"/>
    <col min="15112" max="15112" width="8.42578125" style="1" customWidth="1"/>
    <col min="15113" max="15113" width="10.42578125" style="1" bestFit="1" customWidth="1"/>
    <col min="15114" max="15360" width="9.140625" style="1"/>
    <col min="15361" max="15361" width="4.42578125" style="1" customWidth="1"/>
    <col min="15362" max="15362" width="56.85546875" style="1" customWidth="1"/>
    <col min="15363" max="15363" width="14.140625" style="1" customWidth="1"/>
    <col min="15364" max="15364" width="13.42578125" style="1" customWidth="1"/>
    <col min="15365" max="15365" width="7.42578125" style="1" customWidth="1"/>
    <col min="15366" max="15366" width="7.28515625" style="1" customWidth="1"/>
    <col min="15367" max="15367" width="7.42578125" style="1" customWidth="1"/>
    <col min="15368" max="15368" width="8.42578125" style="1" customWidth="1"/>
    <col min="15369" max="15369" width="10.42578125" style="1" bestFit="1" customWidth="1"/>
    <col min="15370" max="15616" width="9.140625" style="1"/>
    <col min="15617" max="15617" width="4.42578125" style="1" customWidth="1"/>
    <col min="15618" max="15618" width="56.85546875" style="1" customWidth="1"/>
    <col min="15619" max="15619" width="14.140625" style="1" customWidth="1"/>
    <col min="15620" max="15620" width="13.42578125" style="1" customWidth="1"/>
    <col min="15621" max="15621" width="7.42578125" style="1" customWidth="1"/>
    <col min="15622" max="15622" width="7.28515625" style="1" customWidth="1"/>
    <col min="15623" max="15623" width="7.42578125" style="1" customWidth="1"/>
    <col min="15624" max="15624" width="8.42578125" style="1" customWidth="1"/>
    <col min="15625" max="15625" width="10.42578125" style="1" bestFit="1" customWidth="1"/>
    <col min="15626" max="15872" width="9.140625" style="1"/>
    <col min="15873" max="15873" width="4.42578125" style="1" customWidth="1"/>
    <col min="15874" max="15874" width="56.85546875" style="1" customWidth="1"/>
    <col min="15875" max="15875" width="14.140625" style="1" customWidth="1"/>
    <col min="15876" max="15876" width="13.42578125" style="1" customWidth="1"/>
    <col min="15877" max="15877" width="7.42578125" style="1" customWidth="1"/>
    <col min="15878" max="15878" width="7.28515625" style="1" customWidth="1"/>
    <col min="15879" max="15879" width="7.42578125" style="1" customWidth="1"/>
    <col min="15880" max="15880" width="8.42578125" style="1" customWidth="1"/>
    <col min="15881" max="15881" width="10.42578125" style="1" bestFit="1" customWidth="1"/>
    <col min="15882" max="16128" width="9.140625" style="1"/>
    <col min="16129" max="16129" width="4.42578125" style="1" customWidth="1"/>
    <col min="16130" max="16130" width="56.85546875" style="1" customWidth="1"/>
    <col min="16131" max="16131" width="14.140625" style="1" customWidth="1"/>
    <col min="16132" max="16132" width="13.42578125" style="1" customWidth="1"/>
    <col min="16133" max="16133" width="7.42578125" style="1" customWidth="1"/>
    <col min="16134" max="16134" width="7.28515625" style="1" customWidth="1"/>
    <col min="16135" max="16135" width="7.42578125" style="1" customWidth="1"/>
    <col min="16136" max="16136" width="8.42578125" style="1" customWidth="1"/>
    <col min="16137" max="16137" width="10.42578125" style="1" bestFit="1" customWidth="1"/>
    <col min="16138" max="16384" width="9.140625" style="1"/>
  </cols>
  <sheetData>
    <row r="1" spans="1:7" x14ac:dyDescent="0.25">
      <c r="C1" s="2" t="s">
        <v>0</v>
      </c>
    </row>
    <row r="2" spans="1:7" x14ac:dyDescent="0.25">
      <c r="C2" s="2" t="s">
        <v>1</v>
      </c>
    </row>
    <row r="3" spans="1:7" x14ac:dyDescent="0.25">
      <c r="C3" s="2" t="s">
        <v>421</v>
      </c>
    </row>
    <row r="4" spans="1:7" x14ac:dyDescent="0.25">
      <c r="C4" s="2" t="s">
        <v>2</v>
      </c>
    </row>
    <row r="5" spans="1:7" ht="12" customHeight="1" x14ac:dyDescent="0.25">
      <c r="C5" s="2"/>
    </row>
    <row r="6" spans="1:7" ht="11.45" customHeight="1" x14ac:dyDescent="0.25">
      <c r="B6" s="3"/>
    </row>
    <row r="7" spans="1:7" ht="15.75" x14ac:dyDescent="0.25">
      <c r="A7" s="1141" t="s">
        <v>3</v>
      </c>
      <c r="B7" s="1141"/>
      <c r="C7" s="1141"/>
      <c r="D7" s="1141"/>
    </row>
    <row r="8" spans="1:7" ht="14.25" customHeight="1" x14ac:dyDescent="0.25">
      <c r="B8" s="764"/>
      <c r="C8" s="764"/>
    </row>
    <row r="9" spans="1:7" x14ac:dyDescent="0.25">
      <c r="B9" s="6"/>
      <c r="C9" s="7" t="s">
        <v>4</v>
      </c>
      <c r="F9" s="8"/>
    </row>
    <row r="10" spans="1:7" ht="15" customHeight="1" x14ac:dyDescent="0.25">
      <c r="A10" s="9" t="s">
        <v>5</v>
      </c>
      <c r="B10" s="10" t="s">
        <v>6</v>
      </c>
      <c r="C10" s="11" t="s">
        <v>7</v>
      </c>
      <c r="D10" s="12"/>
      <c r="E10" s="13"/>
      <c r="F10" s="13"/>
      <c r="G10" s="14"/>
    </row>
    <row r="11" spans="1:7" ht="15.75" x14ac:dyDescent="0.25">
      <c r="A11" s="15">
        <v>1</v>
      </c>
      <c r="B11" s="16" t="s">
        <v>8</v>
      </c>
      <c r="C11" s="17">
        <f>C12+C14+C18</f>
        <v>18705.5</v>
      </c>
      <c r="D11" s="18"/>
      <c r="E11" s="14"/>
      <c r="F11" s="14"/>
      <c r="G11" s="14"/>
    </row>
    <row r="12" spans="1:7" ht="15.75" x14ac:dyDescent="0.25">
      <c r="A12" s="15">
        <v>2</v>
      </c>
      <c r="B12" s="16" t="s">
        <v>9</v>
      </c>
      <c r="C12" s="17">
        <f>C13</f>
        <v>16976</v>
      </c>
      <c r="D12" s="18"/>
      <c r="E12" s="14"/>
      <c r="F12" s="14"/>
      <c r="G12" s="14"/>
    </row>
    <row r="13" spans="1:7" ht="15.75" x14ac:dyDescent="0.25">
      <c r="A13" s="15">
        <v>3</v>
      </c>
      <c r="B13" s="19" t="s">
        <v>10</v>
      </c>
      <c r="C13" s="20">
        <v>16976</v>
      </c>
      <c r="D13" s="21"/>
      <c r="E13" s="22"/>
      <c r="F13" s="14"/>
      <c r="G13" s="23"/>
    </row>
    <row r="14" spans="1:7" ht="15.75" x14ac:dyDescent="0.25">
      <c r="A14" s="15">
        <v>4</v>
      </c>
      <c r="B14" s="24" t="s">
        <v>11</v>
      </c>
      <c r="C14" s="25">
        <f>C15+C16+C17</f>
        <v>960</v>
      </c>
      <c r="D14" s="21"/>
      <c r="E14" s="14"/>
      <c r="F14" s="14"/>
      <c r="G14" s="14"/>
    </row>
    <row r="15" spans="1:7" ht="15.75" x14ac:dyDescent="0.25">
      <c r="A15" s="15">
        <v>5</v>
      </c>
      <c r="B15" s="19" t="s">
        <v>12</v>
      </c>
      <c r="C15" s="20">
        <v>550</v>
      </c>
      <c r="D15" s="21"/>
      <c r="E15" s="14"/>
      <c r="F15" s="14"/>
      <c r="G15" s="14"/>
    </row>
    <row r="16" spans="1:7" ht="15.75" x14ac:dyDescent="0.25">
      <c r="A16" s="15">
        <v>6</v>
      </c>
      <c r="B16" s="19" t="s">
        <v>13</v>
      </c>
      <c r="C16" s="20">
        <v>400</v>
      </c>
      <c r="D16" s="21"/>
      <c r="E16" s="14"/>
      <c r="F16" s="14"/>
      <c r="G16" s="14"/>
    </row>
    <row r="17" spans="1:7" ht="15.75" x14ac:dyDescent="0.25">
      <c r="A17" s="15">
        <v>7</v>
      </c>
      <c r="B17" s="26" t="s">
        <v>14</v>
      </c>
      <c r="C17" s="27">
        <v>10</v>
      </c>
      <c r="D17" s="21"/>
      <c r="E17" s="14"/>
      <c r="F17" s="14"/>
      <c r="G17" s="14"/>
    </row>
    <row r="18" spans="1:7" ht="15.75" x14ac:dyDescent="0.25">
      <c r="A18" s="15">
        <v>8</v>
      </c>
      <c r="B18" s="28" t="s">
        <v>15</v>
      </c>
      <c r="C18" s="29">
        <f>C19+C20+C21</f>
        <v>769.5</v>
      </c>
      <c r="D18" s="21"/>
      <c r="E18" s="14"/>
      <c r="F18" s="14"/>
      <c r="G18" s="14"/>
    </row>
    <row r="19" spans="1:7" ht="15.75" x14ac:dyDescent="0.25">
      <c r="A19" s="15">
        <v>9</v>
      </c>
      <c r="B19" s="26" t="s">
        <v>16</v>
      </c>
      <c r="C19" s="27">
        <v>28.5</v>
      </c>
      <c r="D19" s="21"/>
      <c r="E19" s="30"/>
      <c r="F19" s="14"/>
      <c r="G19" s="14"/>
    </row>
    <row r="20" spans="1:7" ht="15.75" x14ac:dyDescent="0.25">
      <c r="A20" s="15">
        <v>10</v>
      </c>
      <c r="B20" s="26" t="s">
        <v>17</v>
      </c>
      <c r="C20" s="27">
        <v>51</v>
      </c>
      <c r="D20" s="21"/>
      <c r="E20" s="14"/>
      <c r="F20" s="14"/>
      <c r="G20" s="14"/>
    </row>
    <row r="21" spans="1:7" ht="15.75" x14ac:dyDescent="0.25">
      <c r="A21" s="15">
        <v>11</v>
      </c>
      <c r="B21" s="26" t="s">
        <v>18</v>
      </c>
      <c r="C21" s="27">
        <v>690</v>
      </c>
      <c r="D21" s="21"/>
      <c r="E21" s="14"/>
      <c r="F21" s="14"/>
      <c r="G21" s="14"/>
    </row>
    <row r="22" spans="1:7" ht="15.75" x14ac:dyDescent="0.25">
      <c r="A22" s="15">
        <v>12</v>
      </c>
      <c r="B22" s="26" t="s">
        <v>19</v>
      </c>
      <c r="C22" s="27">
        <v>450</v>
      </c>
      <c r="D22" s="21"/>
      <c r="E22" s="14"/>
      <c r="F22" s="14"/>
      <c r="G22" s="14"/>
    </row>
    <row r="23" spans="1:7" ht="15.75" x14ac:dyDescent="0.25">
      <c r="A23" s="15">
        <v>13</v>
      </c>
      <c r="B23" s="26" t="s">
        <v>20</v>
      </c>
      <c r="C23" s="27">
        <v>240</v>
      </c>
      <c r="D23" s="31"/>
      <c r="E23" s="32"/>
      <c r="F23" s="14"/>
      <c r="G23" s="14"/>
    </row>
    <row r="24" spans="1:7" ht="15.75" x14ac:dyDescent="0.25">
      <c r="A24" s="15">
        <v>14</v>
      </c>
      <c r="B24" s="28" t="s">
        <v>21</v>
      </c>
      <c r="C24" s="33">
        <f>C25+C28+C32+C34+C33</f>
        <v>1218.7</v>
      </c>
      <c r="D24" s="21"/>
      <c r="E24" s="14"/>
      <c r="F24" s="14"/>
      <c r="G24" s="14"/>
    </row>
    <row r="25" spans="1:7" ht="15.75" x14ac:dyDescent="0.25">
      <c r="A25" s="15">
        <v>15</v>
      </c>
      <c r="B25" s="28" t="s">
        <v>22</v>
      </c>
      <c r="C25" s="29">
        <f>C26+C27</f>
        <v>208</v>
      </c>
      <c r="D25" s="21"/>
      <c r="E25" s="14"/>
      <c r="F25" s="14"/>
      <c r="G25" s="14"/>
    </row>
    <row r="26" spans="1:7" ht="24.75" customHeight="1" x14ac:dyDescent="0.25">
      <c r="A26" s="15">
        <v>16</v>
      </c>
      <c r="B26" s="34" t="s">
        <v>23</v>
      </c>
      <c r="C26" s="20">
        <v>66</v>
      </c>
      <c r="D26" s="21"/>
      <c r="E26" s="14"/>
      <c r="F26" s="14"/>
      <c r="G26" s="14"/>
    </row>
    <row r="27" spans="1:7" ht="15.6" customHeight="1" x14ac:dyDescent="0.25">
      <c r="A27" s="15">
        <v>17</v>
      </c>
      <c r="B27" s="34" t="s">
        <v>24</v>
      </c>
      <c r="C27" s="20">
        <v>142</v>
      </c>
      <c r="D27" s="21"/>
      <c r="E27" s="14"/>
      <c r="F27" s="14"/>
      <c r="G27" s="14"/>
    </row>
    <row r="28" spans="1:7" ht="15" customHeight="1" x14ac:dyDescent="0.25">
      <c r="A28" s="15">
        <v>18</v>
      </c>
      <c r="B28" s="35" t="s">
        <v>25</v>
      </c>
      <c r="C28" s="36">
        <f>C29+C30+C31</f>
        <v>982.7</v>
      </c>
      <c r="D28" s="21"/>
      <c r="E28" s="37"/>
      <c r="F28" s="38"/>
      <c r="G28" s="14"/>
    </row>
    <row r="29" spans="1:7" ht="13.9" customHeight="1" x14ac:dyDescent="0.25">
      <c r="A29" s="15">
        <v>19</v>
      </c>
      <c r="B29" s="34" t="s">
        <v>26</v>
      </c>
      <c r="C29" s="20">
        <v>126.2</v>
      </c>
      <c r="D29" s="21"/>
      <c r="E29" s="39"/>
      <c r="F29" s="38"/>
      <c r="G29" s="14"/>
    </row>
    <row r="30" spans="1:7" ht="15.75" x14ac:dyDescent="0.25">
      <c r="A30" s="15">
        <v>20</v>
      </c>
      <c r="B30" s="19" t="s">
        <v>27</v>
      </c>
      <c r="C30" s="20">
        <v>195.9</v>
      </c>
      <c r="D30" s="21"/>
      <c r="E30" s="40"/>
      <c r="F30" s="38"/>
      <c r="G30" s="38"/>
    </row>
    <row r="31" spans="1:7" ht="15.75" x14ac:dyDescent="0.25">
      <c r="A31" s="15">
        <v>21</v>
      </c>
      <c r="B31" s="19" t="s">
        <v>28</v>
      </c>
      <c r="C31" s="20">
        <v>660.6</v>
      </c>
      <c r="D31" s="21"/>
      <c r="E31" s="40"/>
      <c r="F31" s="38"/>
      <c r="G31" s="14"/>
    </row>
    <row r="32" spans="1:7" ht="15.75" x14ac:dyDescent="0.25">
      <c r="A32" s="15">
        <v>22</v>
      </c>
      <c r="B32" s="41" t="s">
        <v>29</v>
      </c>
      <c r="C32" s="42">
        <v>21</v>
      </c>
      <c r="D32" s="21"/>
      <c r="E32" s="14"/>
      <c r="F32" s="14"/>
      <c r="G32" s="14"/>
    </row>
    <row r="33" spans="1:8" ht="15.75" x14ac:dyDescent="0.25">
      <c r="A33" s="15">
        <v>23</v>
      </c>
      <c r="B33" s="41" t="s">
        <v>30</v>
      </c>
      <c r="C33" s="42">
        <v>5</v>
      </c>
      <c r="D33" s="21"/>
      <c r="E33" s="14"/>
      <c r="F33" s="14"/>
      <c r="G33" s="14"/>
    </row>
    <row r="34" spans="1:8" ht="26.25" customHeight="1" x14ac:dyDescent="0.25">
      <c r="A34" s="15">
        <v>24</v>
      </c>
      <c r="B34" s="43" t="s">
        <v>31</v>
      </c>
      <c r="C34" s="42">
        <v>2</v>
      </c>
      <c r="D34" s="21"/>
      <c r="E34" s="14"/>
      <c r="F34" s="14"/>
      <c r="G34" s="14"/>
    </row>
    <row r="35" spans="1:8" ht="17.25" customHeight="1" x14ac:dyDescent="0.25">
      <c r="A35" s="15">
        <v>25</v>
      </c>
      <c r="B35" s="35" t="s">
        <v>32</v>
      </c>
      <c r="C35" s="29">
        <f>C36+C37</f>
        <v>35</v>
      </c>
      <c r="D35" s="31"/>
      <c r="E35" s="14"/>
      <c r="F35" s="14"/>
      <c r="G35" s="14"/>
    </row>
    <row r="36" spans="1:8" ht="15" customHeight="1" x14ac:dyDescent="0.25">
      <c r="A36" s="15">
        <v>26</v>
      </c>
      <c r="B36" s="34" t="s">
        <v>33</v>
      </c>
      <c r="C36" s="20">
        <v>20</v>
      </c>
      <c r="D36" s="21"/>
      <c r="E36" s="14"/>
      <c r="F36" s="14"/>
      <c r="G36" s="14"/>
    </row>
    <row r="37" spans="1:8" ht="16.5" customHeight="1" x14ac:dyDescent="0.25">
      <c r="A37" s="15">
        <v>27</v>
      </c>
      <c r="B37" s="34" t="s">
        <v>34</v>
      </c>
      <c r="C37" s="20">
        <v>15</v>
      </c>
      <c r="D37" s="21"/>
      <c r="E37" s="32"/>
      <c r="F37" s="14"/>
      <c r="G37" s="14"/>
    </row>
    <row r="38" spans="1:8" ht="15.6" customHeight="1" x14ac:dyDescent="0.25">
      <c r="A38" s="15">
        <v>28</v>
      </c>
      <c r="B38" s="44" t="s">
        <v>35</v>
      </c>
      <c r="C38" s="45">
        <f>C11+C24+C35</f>
        <v>19959.2</v>
      </c>
      <c r="D38" s="21"/>
      <c r="E38" s="14"/>
      <c r="F38" s="14"/>
      <c r="G38" s="14"/>
    </row>
    <row r="39" spans="1:8" ht="15.6" customHeight="1" x14ac:dyDescent="0.25">
      <c r="A39" s="15">
        <v>29</v>
      </c>
      <c r="B39" s="46" t="s">
        <v>36</v>
      </c>
      <c r="C39" s="45">
        <f>C42+C41+C40</f>
        <v>16659.544000000002</v>
      </c>
      <c r="D39" s="21"/>
      <c r="E39" s="14"/>
      <c r="F39" s="14"/>
      <c r="G39" s="14"/>
    </row>
    <row r="40" spans="1:8" ht="18.75" customHeight="1" x14ac:dyDescent="0.25">
      <c r="A40" s="15">
        <v>30</v>
      </c>
      <c r="B40" s="47" t="s">
        <v>37</v>
      </c>
      <c r="C40" s="45">
        <v>4750.6000000000004</v>
      </c>
      <c r="D40" s="48"/>
      <c r="E40" s="14"/>
      <c r="F40" s="14"/>
      <c r="G40" s="14"/>
    </row>
    <row r="41" spans="1:8" ht="24.75" customHeight="1" x14ac:dyDescent="0.25">
      <c r="A41" s="15">
        <v>31</v>
      </c>
      <c r="B41" s="47" t="s">
        <v>38</v>
      </c>
      <c r="C41" s="45">
        <v>118.104</v>
      </c>
      <c r="D41" s="21"/>
      <c r="E41" s="14"/>
      <c r="F41" s="14"/>
      <c r="G41" s="14"/>
    </row>
    <row r="42" spans="1:8" ht="20.25" customHeight="1" x14ac:dyDescent="0.25">
      <c r="A42" s="15">
        <v>32</v>
      </c>
      <c r="B42" s="35" t="s">
        <v>406</v>
      </c>
      <c r="C42" s="45">
        <f>C43+C66+C69+C67+C71+C68+C70</f>
        <v>11790.84</v>
      </c>
      <c r="D42" s="21"/>
      <c r="E42" s="14"/>
      <c r="F42" s="14"/>
      <c r="G42" s="14"/>
    </row>
    <row r="43" spans="1:8" ht="15.6" customHeight="1" x14ac:dyDescent="0.25">
      <c r="A43" s="15">
        <v>33</v>
      </c>
      <c r="B43" s="47" t="s">
        <v>39</v>
      </c>
      <c r="C43" s="45">
        <f>C44+C45+C46+C47+C48+C49+C51+C52+C53+C54+C55+C56+C57+C58+C59+C60+C61+C63+C64+C50+C62+C65</f>
        <v>2009.84</v>
      </c>
      <c r="D43" s="21"/>
      <c r="E43" s="14"/>
      <c r="F43" s="14"/>
      <c r="G43" s="14"/>
    </row>
    <row r="44" spans="1:8" ht="15.6" customHeight="1" x14ac:dyDescent="0.25">
      <c r="A44" s="49" t="s">
        <v>40</v>
      </c>
      <c r="B44" s="50" t="s">
        <v>41</v>
      </c>
      <c r="C44" s="51">
        <v>0.6</v>
      </c>
      <c r="D44" s="21"/>
      <c r="E44" s="14"/>
      <c r="F44" s="14"/>
      <c r="G44" s="14"/>
      <c r="H44" s="14"/>
    </row>
    <row r="45" spans="1:8" ht="15.6" customHeight="1" x14ac:dyDescent="0.25">
      <c r="A45" s="49" t="s">
        <v>42</v>
      </c>
      <c r="B45" s="19" t="s">
        <v>43</v>
      </c>
      <c r="C45" s="51">
        <v>6.3</v>
      </c>
      <c r="D45" s="21"/>
      <c r="E45" s="14"/>
      <c r="F45" s="14"/>
      <c r="G45" s="14"/>
      <c r="H45" s="14"/>
    </row>
    <row r="46" spans="1:8" ht="15.6" customHeight="1" x14ac:dyDescent="0.25">
      <c r="A46" s="49" t="s">
        <v>44</v>
      </c>
      <c r="B46" s="19" t="s">
        <v>45</v>
      </c>
      <c r="C46" s="51">
        <v>7.9</v>
      </c>
      <c r="D46" s="21"/>
      <c r="E46" s="14"/>
      <c r="F46" s="14"/>
      <c r="G46" s="14"/>
      <c r="H46" s="14"/>
    </row>
    <row r="47" spans="1:8" ht="14.25" customHeight="1" x14ac:dyDescent="0.25">
      <c r="A47" s="49" t="s">
        <v>46</v>
      </c>
      <c r="B47" s="47" t="s">
        <v>47</v>
      </c>
      <c r="C47" s="51">
        <v>174.9</v>
      </c>
      <c r="D47" s="21"/>
      <c r="E47" s="14"/>
      <c r="F47" s="14"/>
      <c r="G47" s="14"/>
      <c r="H47" s="14"/>
    </row>
    <row r="48" spans="1:8" ht="15" customHeight="1" x14ac:dyDescent="0.25">
      <c r="A48" s="49" t="s">
        <v>48</v>
      </c>
      <c r="B48" s="47" t="s">
        <v>49</v>
      </c>
      <c r="C48" s="51">
        <v>307.3</v>
      </c>
      <c r="D48" s="21"/>
      <c r="E48" s="14"/>
      <c r="F48" s="14"/>
      <c r="G48" s="14"/>
      <c r="H48" s="14"/>
    </row>
    <row r="49" spans="1:8" ht="15" customHeight="1" x14ac:dyDescent="0.25">
      <c r="A49" s="49" t="s">
        <v>50</v>
      </c>
      <c r="B49" s="47" t="s">
        <v>51</v>
      </c>
      <c r="C49" s="51">
        <v>626.29999999999995</v>
      </c>
      <c r="D49" s="21"/>
      <c r="E49" s="14"/>
      <c r="F49" s="52"/>
      <c r="G49" s="14"/>
      <c r="H49" s="14"/>
    </row>
    <row r="50" spans="1:8" ht="24.75" customHeight="1" x14ac:dyDescent="0.25">
      <c r="A50" s="49" t="s">
        <v>52</v>
      </c>
      <c r="B50" s="47" t="s">
        <v>53</v>
      </c>
      <c r="C50" s="51">
        <v>5</v>
      </c>
      <c r="D50" s="21"/>
      <c r="E50" s="14"/>
      <c r="F50" s="52"/>
      <c r="G50" s="14"/>
      <c r="H50" s="14"/>
    </row>
    <row r="51" spans="1:8" ht="14.25" customHeight="1" x14ac:dyDescent="0.25">
      <c r="A51" s="49" t="s">
        <v>54</v>
      </c>
      <c r="B51" s="19" t="s">
        <v>55</v>
      </c>
      <c r="C51" s="51">
        <v>41</v>
      </c>
      <c r="D51" s="21"/>
      <c r="E51" s="14"/>
      <c r="F51" s="52"/>
      <c r="G51" s="14"/>
    </row>
    <row r="52" spans="1:8" ht="14.25" customHeight="1" x14ac:dyDescent="0.25">
      <c r="A52" s="49" t="s">
        <v>56</v>
      </c>
      <c r="B52" s="19" t="s">
        <v>57</v>
      </c>
      <c r="C52" s="51">
        <v>12.2</v>
      </c>
      <c r="D52" s="21"/>
      <c r="E52" s="14"/>
      <c r="F52" s="52"/>
      <c r="G52" s="14"/>
    </row>
    <row r="53" spans="1:8" ht="23.25" customHeight="1" x14ac:dyDescent="0.25">
      <c r="A53" s="49" t="s">
        <v>58</v>
      </c>
      <c r="B53" s="47" t="s">
        <v>59</v>
      </c>
      <c r="C53" s="51">
        <v>38.700000000000003</v>
      </c>
      <c r="D53" s="21"/>
      <c r="E53" s="14"/>
      <c r="F53" s="52"/>
      <c r="G53" s="14"/>
    </row>
    <row r="54" spans="1:8" ht="15.6" customHeight="1" x14ac:dyDescent="0.25">
      <c r="A54" s="49" t="s">
        <v>60</v>
      </c>
      <c r="B54" s="34" t="s">
        <v>61</v>
      </c>
      <c r="C54" s="51">
        <v>29.1</v>
      </c>
      <c r="D54" s="21"/>
      <c r="E54" s="14"/>
      <c r="F54" s="52"/>
      <c r="G54" s="14"/>
    </row>
    <row r="55" spans="1:8" ht="15.6" customHeight="1" x14ac:dyDescent="0.25">
      <c r="A55" s="49" t="s">
        <v>62</v>
      </c>
      <c r="B55" s="34" t="s">
        <v>63</v>
      </c>
      <c r="C55" s="51">
        <v>1.9</v>
      </c>
      <c r="D55" s="21"/>
      <c r="E55" s="14"/>
      <c r="F55" s="52"/>
      <c r="G55" s="14"/>
    </row>
    <row r="56" spans="1:8" ht="15.6" customHeight="1" x14ac:dyDescent="0.25">
      <c r="A56" s="49" t="s">
        <v>64</v>
      </c>
      <c r="B56" s="34" t="s">
        <v>65</v>
      </c>
      <c r="C56" s="51">
        <v>0.53</v>
      </c>
      <c r="D56" s="21"/>
      <c r="E56" s="14"/>
      <c r="F56" s="52"/>
      <c r="G56" s="14"/>
    </row>
    <row r="57" spans="1:8" ht="15.6" customHeight="1" x14ac:dyDescent="0.25">
      <c r="A57" s="49" t="s">
        <v>66</v>
      </c>
      <c r="B57" s="34" t="s">
        <v>67</v>
      </c>
      <c r="C57" s="51">
        <v>16.100000000000001</v>
      </c>
      <c r="D57" s="21"/>
      <c r="E57" s="14"/>
      <c r="F57" s="14"/>
      <c r="G57" s="14"/>
      <c r="H57" s="14"/>
    </row>
    <row r="58" spans="1:8" ht="15.6" customHeight="1" x14ac:dyDescent="0.25">
      <c r="A58" s="49" t="s">
        <v>68</v>
      </c>
      <c r="B58" s="34" t="s">
        <v>69</v>
      </c>
      <c r="C58" s="51">
        <v>428</v>
      </c>
      <c r="D58" s="21"/>
      <c r="E58" s="14"/>
      <c r="F58" s="14"/>
      <c r="G58" s="14"/>
      <c r="H58" s="14"/>
    </row>
    <row r="59" spans="1:8" ht="25.15" customHeight="1" x14ac:dyDescent="0.25">
      <c r="A59" s="49" t="s">
        <v>70</v>
      </c>
      <c r="B59" s="34" t="s">
        <v>71</v>
      </c>
      <c r="C59" s="51">
        <v>8.4</v>
      </c>
      <c r="D59" s="21"/>
      <c r="E59" s="14"/>
      <c r="F59" s="52"/>
      <c r="G59" s="14"/>
      <c r="H59" s="14"/>
    </row>
    <row r="60" spans="1:8" ht="15.6" customHeight="1" x14ac:dyDescent="0.25">
      <c r="A60" s="49" t="s">
        <v>72</v>
      </c>
      <c r="B60" s="34" t="s">
        <v>73</v>
      </c>
      <c r="C60" s="51">
        <v>103.8</v>
      </c>
      <c r="D60" s="21"/>
      <c r="E60" s="14"/>
      <c r="F60" s="14"/>
      <c r="G60" s="14"/>
      <c r="H60" s="53"/>
    </row>
    <row r="61" spans="1:8" ht="15.6" customHeight="1" x14ac:dyDescent="0.25">
      <c r="A61" s="49" t="s">
        <v>74</v>
      </c>
      <c r="B61" s="19" t="s">
        <v>75</v>
      </c>
      <c r="C61" s="51">
        <v>62</v>
      </c>
      <c r="D61" s="21"/>
      <c r="E61" s="14"/>
      <c r="F61" s="14"/>
      <c r="G61" s="14"/>
      <c r="H61" s="14"/>
    </row>
    <row r="62" spans="1:8" ht="25.5" customHeight="1" x14ac:dyDescent="0.25">
      <c r="A62" s="49" t="s">
        <v>76</v>
      </c>
      <c r="B62" s="47" t="s">
        <v>77</v>
      </c>
      <c r="C62" s="51">
        <v>2.5680000000000001</v>
      </c>
      <c r="D62" s="21"/>
      <c r="E62" s="14"/>
      <c r="F62" s="14"/>
      <c r="G62" s="14"/>
      <c r="H62" s="14"/>
    </row>
    <row r="63" spans="1:8" ht="15.6" customHeight="1" x14ac:dyDescent="0.25">
      <c r="A63" s="49" t="s">
        <v>78</v>
      </c>
      <c r="B63" s="19" t="s">
        <v>79</v>
      </c>
      <c r="C63" s="51">
        <v>8.6999999999999993</v>
      </c>
      <c r="D63" s="21"/>
      <c r="E63" s="14"/>
      <c r="F63" s="14"/>
      <c r="G63" s="14"/>
      <c r="H63" s="14"/>
    </row>
    <row r="64" spans="1:8" ht="15.6" customHeight="1" x14ac:dyDescent="0.25">
      <c r="A64" s="49" t="s">
        <v>80</v>
      </c>
      <c r="B64" s="54" t="s">
        <v>81</v>
      </c>
      <c r="C64" s="51">
        <v>128.1</v>
      </c>
      <c r="D64" s="21"/>
      <c r="E64" s="14"/>
      <c r="F64" s="14"/>
      <c r="G64" s="14"/>
    </row>
    <row r="65" spans="1:11" ht="15.6" customHeight="1" x14ac:dyDescent="0.25">
      <c r="A65" s="49" t="s">
        <v>82</v>
      </c>
      <c r="B65" s="54" t="s">
        <v>83</v>
      </c>
      <c r="C65" s="51">
        <v>0.442</v>
      </c>
      <c r="D65" s="21"/>
      <c r="E65" s="14"/>
      <c r="F65" s="14"/>
      <c r="G65" s="14"/>
      <c r="H65" s="14"/>
    </row>
    <row r="66" spans="1:11" ht="15.6" customHeight="1" x14ac:dyDescent="0.25">
      <c r="A66" s="15">
        <v>34</v>
      </c>
      <c r="B66" s="19" t="s">
        <v>84</v>
      </c>
      <c r="C66" s="42">
        <v>7955.8</v>
      </c>
      <c r="D66" s="21"/>
      <c r="E66" s="55"/>
      <c r="F66" s="14"/>
      <c r="G66" s="14"/>
    </row>
    <row r="67" spans="1:11" ht="27.75" customHeight="1" x14ac:dyDescent="0.25">
      <c r="A67" s="15">
        <v>35</v>
      </c>
      <c r="B67" s="47" t="s">
        <v>85</v>
      </c>
      <c r="C67" s="42">
        <v>45.6</v>
      </c>
      <c r="D67" s="21"/>
      <c r="E67" s="14"/>
      <c r="F67" s="14"/>
      <c r="G67" s="14"/>
      <c r="H67" s="14"/>
    </row>
    <row r="68" spans="1:11" ht="17.25" customHeight="1" x14ac:dyDescent="0.25">
      <c r="A68" s="15">
        <v>36</v>
      </c>
      <c r="B68" s="19" t="s">
        <v>86</v>
      </c>
      <c r="C68" s="42">
        <v>11.1</v>
      </c>
      <c r="D68" s="21"/>
      <c r="E68" s="14"/>
      <c r="F68" s="14"/>
      <c r="G68" s="14"/>
      <c r="H68" s="14"/>
    </row>
    <row r="69" spans="1:11" ht="30.75" customHeight="1" x14ac:dyDescent="0.25">
      <c r="A69" s="15">
        <v>37</v>
      </c>
      <c r="B69" s="47" t="s">
        <v>87</v>
      </c>
      <c r="C69" s="42">
        <v>178</v>
      </c>
      <c r="D69" s="56"/>
      <c r="E69" s="14"/>
      <c r="F69" s="14"/>
      <c r="G69" s="14"/>
    </row>
    <row r="70" spans="1:11" ht="30.75" customHeight="1" x14ac:dyDescent="0.25">
      <c r="A70" s="15">
        <v>38</v>
      </c>
      <c r="B70" s="157" t="s">
        <v>407</v>
      </c>
      <c r="C70" s="42">
        <v>1019</v>
      </c>
      <c r="D70" s="56"/>
      <c r="E70" s="14"/>
      <c r="F70" s="14"/>
      <c r="G70" s="14"/>
    </row>
    <row r="71" spans="1:11" ht="30" customHeight="1" x14ac:dyDescent="0.25">
      <c r="A71" s="15">
        <v>39</v>
      </c>
      <c r="B71" s="47" t="s">
        <v>88</v>
      </c>
      <c r="C71" s="45">
        <v>571.5</v>
      </c>
      <c r="D71" s="766"/>
      <c r="E71" s="57"/>
      <c r="F71" s="14"/>
      <c r="G71" s="14"/>
    </row>
    <row r="72" spans="1:11" ht="15.6" customHeight="1" x14ac:dyDescent="0.25">
      <c r="A72" s="755">
        <v>40</v>
      </c>
      <c r="B72" s="58" t="s">
        <v>89</v>
      </c>
      <c r="C72" s="33">
        <f>C38+C39</f>
        <v>36618.744000000006</v>
      </c>
      <c r="D72" s="21"/>
      <c r="E72" s="14"/>
      <c r="F72" s="14"/>
      <c r="G72" s="14"/>
    </row>
    <row r="73" spans="1:11" ht="15.75" x14ac:dyDescent="0.25">
      <c r="A73" s="755">
        <v>41</v>
      </c>
      <c r="B73" s="59" t="s">
        <v>90</v>
      </c>
      <c r="C73" s="60">
        <f>C74+C76+C77+C78+C75+C79+C80</f>
        <v>2758.277</v>
      </c>
      <c r="D73" s="61"/>
      <c r="E73" s="14"/>
      <c r="F73" s="23"/>
      <c r="G73" s="14"/>
      <c r="I73" s="62"/>
    </row>
    <row r="74" spans="1:11" ht="15.75" x14ac:dyDescent="0.25">
      <c r="A74" s="767" t="s">
        <v>408</v>
      </c>
      <c r="B74" s="63" t="s">
        <v>91</v>
      </c>
      <c r="C74" s="64">
        <v>1336.1859999999999</v>
      </c>
      <c r="D74" s="61"/>
      <c r="E74" s="38"/>
      <c r="F74" s="23"/>
      <c r="G74" s="14"/>
      <c r="I74" s="65"/>
      <c r="K74" s="66"/>
    </row>
    <row r="75" spans="1:11" ht="15.75" x14ac:dyDescent="0.25">
      <c r="A75" s="767" t="s">
        <v>409</v>
      </c>
      <c r="B75" s="63" t="s">
        <v>92</v>
      </c>
      <c r="C75" s="67">
        <v>1054.0319999999999</v>
      </c>
      <c r="D75" s="68"/>
      <c r="E75" s="14"/>
      <c r="F75" s="23"/>
      <c r="G75" s="14"/>
      <c r="I75" s="69"/>
    </row>
    <row r="76" spans="1:11" ht="15.75" x14ac:dyDescent="0.25">
      <c r="A76" s="767" t="s">
        <v>410</v>
      </c>
      <c r="B76" s="63" t="s">
        <v>93</v>
      </c>
      <c r="C76" s="70">
        <v>42.424999999999997</v>
      </c>
      <c r="D76" s="61"/>
      <c r="E76" s="14"/>
      <c r="F76" s="14"/>
      <c r="G76" s="14"/>
    </row>
    <row r="77" spans="1:11" ht="15.75" x14ac:dyDescent="0.25">
      <c r="A77" s="767" t="s">
        <v>411</v>
      </c>
      <c r="B77" s="71" t="s">
        <v>94</v>
      </c>
      <c r="C77" s="72">
        <v>126.547</v>
      </c>
      <c r="D77" s="61"/>
      <c r="E77" s="14"/>
      <c r="F77" s="14"/>
      <c r="G77" s="14"/>
    </row>
    <row r="78" spans="1:11" ht="15.75" x14ac:dyDescent="0.25">
      <c r="A78" s="767" t="s">
        <v>412</v>
      </c>
      <c r="B78" s="71" t="s">
        <v>95</v>
      </c>
      <c r="C78" s="72">
        <v>31.882000000000001</v>
      </c>
      <c r="D78" s="73"/>
      <c r="E78" s="14"/>
      <c r="F78" s="14"/>
      <c r="G78" s="14"/>
    </row>
    <row r="79" spans="1:11" ht="15.75" x14ac:dyDescent="0.25">
      <c r="A79" s="767" t="s">
        <v>413</v>
      </c>
      <c r="B79" s="71" t="s">
        <v>96</v>
      </c>
      <c r="C79" s="74">
        <v>0.16</v>
      </c>
      <c r="D79" s="73"/>
      <c r="E79" s="14"/>
      <c r="F79" s="14"/>
      <c r="G79" s="14"/>
    </row>
    <row r="80" spans="1:11" ht="15.75" x14ac:dyDescent="0.25">
      <c r="A80" s="767" t="s">
        <v>414</v>
      </c>
      <c r="B80" s="71" t="s">
        <v>97</v>
      </c>
      <c r="C80" s="75">
        <v>167.04499999999999</v>
      </c>
      <c r="D80" s="73"/>
      <c r="E80" s="14"/>
      <c r="F80" s="14"/>
      <c r="G80" s="14"/>
    </row>
    <row r="81" spans="1:9" ht="13.5" customHeight="1" x14ac:dyDescent="0.25">
      <c r="A81" s="755">
        <v>42</v>
      </c>
      <c r="B81" s="76" t="s">
        <v>415</v>
      </c>
      <c r="C81" s="60">
        <f>C72+C73</f>
        <v>39377.021000000008</v>
      </c>
      <c r="D81" s="73"/>
      <c r="E81" s="14"/>
      <c r="F81" s="14"/>
      <c r="G81" s="14"/>
      <c r="I81" s="77"/>
    </row>
    <row r="82" spans="1:9" ht="15" customHeight="1" x14ac:dyDescent="0.25">
      <c r="B82" s="78"/>
      <c r="C82" s="79"/>
    </row>
    <row r="83" spans="1:9" ht="15" customHeight="1" x14ac:dyDescent="0.25">
      <c r="B83" s="80"/>
      <c r="C83" s="79"/>
    </row>
    <row r="84" spans="1:9" ht="13.5" customHeight="1" x14ac:dyDescent="0.25">
      <c r="B84" s="81"/>
      <c r="C84" s="79"/>
    </row>
    <row r="85" spans="1:9" ht="12.75" customHeight="1" x14ac:dyDescent="0.25">
      <c r="B85" s="82"/>
      <c r="C85" s="79"/>
    </row>
    <row r="86" spans="1:9" x14ac:dyDescent="0.25">
      <c r="B86" s="83"/>
      <c r="C86" s="84"/>
    </row>
    <row r="87" spans="1:9" x14ac:dyDescent="0.25">
      <c r="B87" s="82"/>
      <c r="C87" s="85"/>
    </row>
    <row r="88" spans="1:9" ht="13.5" customHeight="1" x14ac:dyDescent="0.25">
      <c r="B88" s="86"/>
    </row>
    <row r="89" spans="1:9" ht="13.5" customHeight="1" x14ac:dyDescent="0.25">
      <c r="B89" s="86"/>
    </row>
    <row r="92" spans="1:9" x14ac:dyDescent="0.25">
      <c r="B92" s="82"/>
      <c r="C92" s="79"/>
    </row>
    <row r="93" spans="1:9" x14ac:dyDescent="0.25">
      <c r="B93" s="82"/>
      <c r="C93" s="79"/>
    </row>
    <row r="94" spans="1:9" x14ac:dyDescent="0.25">
      <c r="B94" s="82"/>
      <c r="C94" s="79"/>
    </row>
    <row r="95" spans="1:9" x14ac:dyDescent="0.25">
      <c r="B95" s="82"/>
      <c r="C95" s="79"/>
    </row>
    <row r="96" spans="1:9" x14ac:dyDescent="0.25">
      <c r="B96" s="87"/>
      <c r="C96" s="87"/>
    </row>
  </sheetData>
  <mergeCells count="1">
    <mergeCell ref="A7:D7"/>
  </mergeCells>
  <pageMargins left="0.51181102362204722" right="0.31496062992125984"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7"/>
  <sheetViews>
    <sheetView topLeftCell="A172" workbookViewId="0">
      <selection activeCell="V17" sqref="V17"/>
    </sheetView>
  </sheetViews>
  <sheetFormatPr defaultRowHeight="15" x14ac:dyDescent="0.25"/>
  <cols>
    <col min="1" max="1" width="2.85546875" style="88" customWidth="1"/>
    <col min="2" max="2" width="31.5703125" style="88" customWidth="1"/>
    <col min="3" max="3" width="8.140625" style="88" customWidth="1"/>
    <col min="4" max="4" width="7.28515625" style="88" customWidth="1"/>
    <col min="5" max="5" width="6.42578125" style="88" customWidth="1"/>
    <col min="6" max="6" width="6.28515625" style="88" customWidth="1"/>
    <col min="7" max="8" width="7.5703125" style="88" customWidth="1"/>
    <col min="9" max="9" width="7.140625" style="88" customWidth="1"/>
    <col min="10" max="10" width="6.7109375" style="88" customWidth="1"/>
    <col min="11" max="11" width="7.42578125" style="88" customWidth="1"/>
    <col min="12" max="12" width="7.28515625" style="88" customWidth="1"/>
    <col min="13" max="13" width="5.140625" style="88" customWidth="1"/>
    <col min="14" max="14" width="4.7109375" style="88" customWidth="1"/>
    <col min="15" max="15" width="8.140625" style="88" customWidth="1"/>
    <col min="16" max="16" width="8" style="88" customWidth="1"/>
    <col min="17" max="17" width="8.140625" style="88" customWidth="1"/>
    <col min="18" max="18" width="7.140625" style="88" customWidth="1"/>
    <col min="19" max="19" width="12.140625" style="88" customWidth="1"/>
    <col min="20" max="20" width="6" style="88" customWidth="1"/>
    <col min="21" max="21" width="10" style="88" customWidth="1"/>
    <col min="22" max="256" width="9.140625" style="88"/>
    <col min="257" max="257" width="2.85546875" style="88" customWidth="1"/>
    <col min="258" max="258" width="31.5703125" style="88" customWidth="1"/>
    <col min="259" max="259" width="8.140625" style="88" customWidth="1"/>
    <col min="260" max="260" width="7.28515625" style="88" customWidth="1"/>
    <col min="261" max="261" width="6.42578125" style="88" customWidth="1"/>
    <col min="262" max="262" width="6.28515625" style="88" customWidth="1"/>
    <col min="263" max="264" width="7.5703125" style="88" customWidth="1"/>
    <col min="265" max="265" width="7.140625" style="88" customWidth="1"/>
    <col min="266" max="266" width="6.7109375" style="88" customWidth="1"/>
    <col min="267" max="267" width="7.42578125" style="88" customWidth="1"/>
    <col min="268" max="268" width="7.28515625" style="88" customWidth="1"/>
    <col min="269" max="269" width="5.140625" style="88" customWidth="1"/>
    <col min="270" max="270" width="4.7109375" style="88" customWidth="1"/>
    <col min="271" max="271" width="8.140625" style="88" customWidth="1"/>
    <col min="272" max="272" width="8" style="88" customWidth="1"/>
    <col min="273" max="273" width="8.140625" style="88" customWidth="1"/>
    <col min="274" max="274" width="7.140625" style="88" customWidth="1"/>
    <col min="275" max="275" width="12.140625" style="88" customWidth="1"/>
    <col min="276" max="276" width="6" style="88" customWidth="1"/>
    <col min="277" max="277" width="10" style="88" customWidth="1"/>
    <col min="278" max="512" width="9.140625" style="88"/>
    <col min="513" max="513" width="2.85546875" style="88" customWidth="1"/>
    <col min="514" max="514" width="31.5703125" style="88" customWidth="1"/>
    <col min="515" max="515" width="8.140625" style="88" customWidth="1"/>
    <col min="516" max="516" width="7.28515625" style="88" customWidth="1"/>
    <col min="517" max="517" width="6.42578125" style="88" customWidth="1"/>
    <col min="518" max="518" width="6.28515625" style="88" customWidth="1"/>
    <col min="519" max="520" width="7.5703125" style="88" customWidth="1"/>
    <col min="521" max="521" width="7.140625" style="88" customWidth="1"/>
    <col min="522" max="522" width="6.7109375" style="88" customWidth="1"/>
    <col min="523" max="523" width="7.42578125" style="88" customWidth="1"/>
    <col min="524" max="524" width="7.28515625" style="88" customWidth="1"/>
    <col min="525" max="525" width="5.140625" style="88" customWidth="1"/>
    <col min="526" max="526" width="4.7109375" style="88" customWidth="1"/>
    <col min="527" max="527" width="8.140625" style="88" customWidth="1"/>
    <col min="528" max="528" width="8" style="88" customWidth="1"/>
    <col min="529" max="529" width="8.140625" style="88" customWidth="1"/>
    <col min="530" max="530" width="7.140625" style="88" customWidth="1"/>
    <col min="531" max="531" width="12.140625" style="88" customWidth="1"/>
    <col min="532" max="532" width="6" style="88" customWidth="1"/>
    <col min="533" max="533" width="10" style="88" customWidth="1"/>
    <col min="534" max="768" width="9.140625" style="88"/>
    <col min="769" max="769" width="2.85546875" style="88" customWidth="1"/>
    <col min="770" max="770" width="31.5703125" style="88" customWidth="1"/>
    <col min="771" max="771" width="8.140625" style="88" customWidth="1"/>
    <col min="772" max="772" width="7.28515625" style="88" customWidth="1"/>
    <col min="773" max="773" width="6.42578125" style="88" customWidth="1"/>
    <col min="774" max="774" width="6.28515625" style="88" customWidth="1"/>
    <col min="775" max="776" width="7.5703125" style="88" customWidth="1"/>
    <col min="777" max="777" width="7.140625" style="88" customWidth="1"/>
    <col min="778" max="778" width="6.7109375" style="88" customWidth="1"/>
    <col min="779" max="779" width="7.42578125" style="88" customWidth="1"/>
    <col min="780" max="780" width="7.28515625" style="88" customWidth="1"/>
    <col min="781" max="781" width="5.140625" style="88" customWidth="1"/>
    <col min="782" max="782" width="4.7109375" style="88" customWidth="1"/>
    <col min="783" max="783" width="8.140625" style="88" customWidth="1"/>
    <col min="784" max="784" width="8" style="88" customWidth="1"/>
    <col min="785" max="785" width="8.140625" style="88" customWidth="1"/>
    <col min="786" max="786" width="7.140625" style="88" customWidth="1"/>
    <col min="787" max="787" width="12.140625" style="88" customWidth="1"/>
    <col min="788" max="788" width="6" style="88" customWidth="1"/>
    <col min="789" max="789" width="10" style="88" customWidth="1"/>
    <col min="790" max="1024" width="9.140625" style="88"/>
    <col min="1025" max="1025" width="2.85546875" style="88" customWidth="1"/>
    <col min="1026" max="1026" width="31.5703125" style="88" customWidth="1"/>
    <col min="1027" max="1027" width="8.140625" style="88" customWidth="1"/>
    <col min="1028" max="1028" width="7.28515625" style="88" customWidth="1"/>
    <col min="1029" max="1029" width="6.42578125" style="88" customWidth="1"/>
    <col min="1030" max="1030" width="6.28515625" style="88" customWidth="1"/>
    <col min="1031" max="1032" width="7.5703125" style="88" customWidth="1"/>
    <col min="1033" max="1033" width="7.140625" style="88" customWidth="1"/>
    <col min="1034" max="1034" width="6.7109375" style="88" customWidth="1"/>
    <col min="1035" max="1035" width="7.42578125" style="88" customWidth="1"/>
    <col min="1036" max="1036" width="7.28515625" style="88" customWidth="1"/>
    <col min="1037" max="1037" width="5.140625" style="88" customWidth="1"/>
    <col min="1038" max="1038" width="4.7109375" style="88" customWidth="1"/>
    <col min="1039" max="1039" width="8.140625" style="88" customWidth="1"/>
    <col min="1040" max="1040" width="8" style="88" customWidth="1"/>
    <col min="1041" max="1041" width="8.140625" style="88" customWidth="1"/>
    <col min="1042" max="1042" width="7.140625" style="88" customWidth="1"/>
    <col min="1043" max="1043" width="12.140625" style="88" customWidth="1"/>
    <col min="1044" max="1044" width="6" style="88" customWidth="1"/>
    <col min="1045" max="1045" width="10" style="88" customWidth="1"/>
    <col min="1046" max="1280" width="9.140625" style="88"/>
    <col min="1281" max="1281" width="2.85546875" style="88" customWidth="1"/>
    <col min="1282" max="1282" width="31.5703125" style="88" customWidth="1"/>
    <col min="1283" max="1283" width="8.140625" style="88" customWidth="1"/>
    <col min="1284" max="1284" width="7.28515625" style="88" customWidth="1"/>
    <col min="1285" max="1285" width="6.42578125" style="88" customWidth="1"/>
    <col min="1286" max="1286" width="6.28515625" style="88" customWidth="1"/>
    <col min="1287" max="1288" width="7.5703125" style="88" customWidth="1"/>
    <col min="1289" max="1289" width="7.140625" style="88" customWidth="1"/>
    <col min="1290" max="1290" width="6.7109375" style="88" customWidth="1"/>
    <col min="1291" max="1291" width="7.42578125" style="88" customWidth="1"/>
    <col min="1292" max="1292" width="7.28515625" style="88" customWidth="1"/>
    <col min="1293" max="1293" width="5.140625" style="88" customWidth="1"/>
    <col min="1294" max="1294" width="4.7109375" style="88" customWidth="1"/>
    <col min="1295" max="1295" width="8.140625" style="88" customWidth="1"/>
    <col min="1296" max="1296" width="8" style="88" customWidth="1"/>
    <col min="1297" max="1297" width="8.140625" style="88" customWidth="1"/>
    <col min="1298" max="1298" width="7.140625" style="88" customWidth="1"/>
    <col min="1299" max="1299" width="12.140625" style="88" customWidth="1"/>
    <col min="1300" max="1300" width="6" style="88" customWidth="1"/>
    <col min="1301" max="1301" width="10" style="88" customWidth="1"/>
    <col min="1302" max="1536" width="9.140625" style="88"/>
    <col min="1537" max="1537" width="2.85546875" style="88" customWidth="1"/>
    <col min="1538" max="1538" width="31.5703125" style="88" customWidth="1"/>
    <col min="1539" max="1539" width="8.140625" style="88" customWidth="1"/>
    <col min="1540" max="1540" width="7.28515625" style="88" customWidth="1"/>
    <col min="1541" max="1541" width="6.42578125" style="88" customWidth="1"/>
    <col min="1542" max="1542" width="6.28515625" style="88" customWidth="1"/>
    <col min="1543" max="1544" width="7.5703125" style="88" customWidth="1"/>
    <col min="1545" max="1545" width="7.140625" style="88" customWidth="1"/>
    <col min="1546" max="1546" width="6.7109375" style="88" customWidth="1"/>
    <col min="1547" max="1547" width="7.42578125" style="88" customWidth="1"/>
    <col min="1548" max="1548" width="7.28515625" style="88" customWidth="1"/>
    <col min="1549" max="1549" width="5.140625" style="88" customWidth="1"/>
    <col min="1550" max="1550" width="4.7109375" style="88" customWidth="1"/>
    <col min="1551" max="1551" width="8.140625" style="88" customWidth="1"/>
    <col min="1552" max="1552" width="8" style="88" customWidth="1"/>
    <col min="1553" max="1553" width="8.140625" style="88" customWidth="1"/>
    <col min="1554" max="1554" width="7.140625" style="88" customWidth="1"/>
    <col min="1555" max="1555" width="12.140625" style="88" customWidth="1"/>
    <col min="1556" max="1556" width="6" style="88" customWidth="1"/>
    <col min="1557" max="1557" width="10" style="88" customWidth="1"/>
    <col min="1558" max="1792" width="9.140625" style="88"/>
    <col min="1793" max="1793" width="2.85546875" style="88" customWidth="1"/>
    <col min="1794" max="1794" width="31.5703125" style="88" customWidth="1"/>
    <col min="1795" max="1795" width="8.140625" style="88" customWidth="1"/>
    <col min="1796" max="1796" width="7.28515625" style="88" customWidth="1"/>
    <col min="1797" max="1797" width="6.42578125" style="88" customWidth="1"/>
    <col min="1798" max="1798" width="6.28515625" style="88" customWidth="1"/>
    <col min="1799" max="1800" width="7.5703125" style="88" customWidth="1"/>
    <col min="1801" max="1801" width="7.140625" style="88" customWidth="1"/>
    <col min="1802" max="1802" width="6.7109375" style="88" customWidth="1"/>
    <col min="1803" max="1803" width="7.42578125" style="88" customWidth="1"/>
    <col min="1804" max="1804" width="7.28515625" style="88" customWidth="1"/>
    <col min="1805" max="1805" width="5.140625" style="88" customWidth="1"/>
    <col min="1806" max="1806" width="4.7109375" style="88" customWidth="1"/>
    <col min="1807" max="1807" width="8.140625" style="88" customWidth="1"/>
    <col min="1808" max="1808" width="8" style="88" customWidth="1"/>
    <col min="1809" max="1809" width="8.140625" style="88" customWidth="1"/>
    <col min="1810" max="1810" width="7.140625" style="88" customWidth="1"/>
    <col min="1811" max="1811" width="12.140625" style="88" customWidth="1"/>
    <col min="1812" max="1812" width="6" style="88" customWidth="1"/>
    <col min="1813" max="1813" width="10" style="88" customWidth="1"/>
    <col min="1814" max="2048" width="9.140625" style="88"/>
    <col min="2049" max="2049" width="2.85546875" style="88" customWidth="1"/>
    <col min="2050" max="2050" width="31.5703125" style="88" customWidth="1"/>
    <col min="2051" max="2051" width="8.140625" style="88" customWidth="1"/>
    <col min="2052" max="2052" width="7.28515625" style="88" customWidth="1"/>
    <col min="2053" max="2053" width="6.42578125" style="88" customWidth="1"/>
    <col min="2054" max="2054" width="6.28515625" style="88" customWidth="1"/>
    <col min="2055" max="2056" width="7.5703125" style="88" customWidth="1"/>
    <col min="2057" max="2057" width="7.140625" style="88" customWidth="1"/>
    <col min="2058" max="2058" width="6.7109375" style="88" customWidth="1"/>
    <col min="2059" max="2059" width="7.42578125" style="88" customWidth="1"/>
    <col min="2060" max="2060" width="7.28515625" style="88" customWidth="1"/>
    <col min="2061" max="2061" width="5.140625" style="88" customWidth="1"/>
    <col min="2062" max="2062" width="4.7109375" style="88" customWidth="1"/>
    <col min="2063" max="2063" width="8.140625" style="88" customWidth="1"/>
    <col min="2064" max="2064" width="8" style="88" customWidth="1"/>
    <col min="2065" max="2065" width="8.140625" style="88" customWidth="1"/>
    <col min="2066" max="2066" width="7.140625" style="88" customWidth="1"/>
    <col min="2067" max="2067" width="12.140625" style="88" customWidth="1"/>
    <col min="2068" max="2068" width="6" style="88" customWidth="1"/>
    <col min="2069" max="2069" width="10" style="88" customWidth="1"/>
    <col min="2070" max="2304" width="9.140625" style="88"/>
    <col min="2305" max="2305" width="2.85546875" style="88" customWidth="1"/>
    <col min="2306" max="2306" width="31.5703125" style="88" customWidth="1"/>
    <col min="2307" max="2307" width="8.140625" style="88" customWidth="1"/>
    <col min="2308" max="2308" width="7.28515625" style="88" customWidth="1"/>
    <col min="2309" max="2309" width="6.42578125" style="88" customWidth="1"/>
    <col min="2310" max="2310" width="6.28515625" style="88" customWidth="1"/>
    <col min="2311" max="2312" width="7.5703125" style="88" customWidth="1"/>
    <col min="2313" max="2313" width="7.140625" style="88" customWidth="1"/>
    <col min="2314" max="2314" width="6.7109375" style="88" customWidth="1"/>
    <col min="2315" max="2315" width="7.42578125" style="88" customWidth="1"/>
    <col min="2316" max="2316" width="7.28515625" style="88" customWidth="1"/>
    <col min="2317" max="2317" width="5.140625" style="88" customWidth="1"/>
    <col min="2318" max="2318" width="4.7109375" style="88" customWidth="1"/>
    <col min="2319" max="2319" width="8.140625" style="88" customWidth="1"/>
    <col min="2320" max="2320" width="8" style="88" customWidth="1"/>
    <col min="2321" max="2321" width="8.140625" style="88" customWidth="1"/>
    <col min="2322" max="2322" width="7.140625" style="88" customWidth="1"/>
    <col min="2323" max="2323" width="12.140625" style="88" customWidth="1"/>
    <col min="2324" max="2324" width="6" style="88" customWidth="1"/>
    <col min="2325" max="2325" width="10" style="88" customWidth="1"/>
    <col min="2326" max="2560" width="9.140625" style="88"/>
    <col min="2561" max="2561" width="2.85546875" style="88" customWidth="1"/>
    <col min="2562" max="2562" width="31.5703125" style="88" customWidth="1"/>
    <col min="2563" max="2563" width="8.140625" style="88" customWidth="1"/>
    <col min="2564" max="2564" width="7.28515625" style="88" customWidth="1"/>
    <col min="2565" max="2565" width="6.42578125" style="88" customWidth="1"/>
    <col min="2566" max="2566" width="6.28515625" style="88" customWidth="1"/>
    <col min="2567" max="2568" width="7.5703125" style="88" customWidth="1"/>
    <col min="2569" max="2569" width="7.140625" style="88" customWidth="1"/>
    <col min="2570" max="2570" width="6.7109375" style="88" customWidth="1"/>
    <col min="2571" max="2571" width="7.42578125" style="88" customWidth="1"/>
    <col min="2572" max="2572" width="7.28515625" style="88" customWidth="1"/>
    <col min="2573" max="2573" width="5.140625" style="88" customWidth="1"/>
    <col min="2574" max="2574" width="4.7109375" style="88" customWidth="1"/>
    <col min="2575" max="2575" width="8.140625" style="88" customWidth="1"/>
    <col min="2576" max="2576" width="8" style="88" customWidth="1"/>
    <col min="2577" max="2577" width="8.140625" style="88" customWidth="1"/>
    <col min="2578" max="2578" width="7.140625" style="88" customWidth="1"/>
    <col min="2579" max="2579" width="12.140625" style="88" customWidth="1"/>
    <col min="2580" max="2580" width="6" style="88" customWidth="1"/>
    <col min="2581" max="2581" width="10" style="88" customWidth="1"/>
    <col min="2582" max="2816" width="9.140625" style="88"/>
    <col min="2817" max="2817" width="2.85546875" style="88" customWidth="1"/>
    <col min="2818" max="2818" width="31.5703125" style="88" customWidth="1"/>
    <col min="2819" max="2819" width="8.140625" style="88" customWidth="1"/>
    <col min="2820" max="2820" width="7.28515625" style="88" customWidth="1"/>
    <col min="2821" max="2821" width="6.42578125" style="88" customWidth="1"/>
    <col min="2822" max="2822" width="6.28515625" style="88" customWidth="1"/>
    <col min="2823" max="2824" width="7.5703125" style="88" customWidth="1"/>
    <col min="2825" max="2825" width="7.140625" style="88" customWidth="1"/>
    <col min="2826" max="2826" width="6.7109375" style="88" customWidth="1"/>
    <col min="2827" max="2827" width="7.42578125" style="88" customWidth="1"/>
    <col min="2828" max="2828" width="7.28515625" style="88" customWidth="1"/>
    <col min="2829" max="2829" width="5.140625" style="88" customWidth="1"/>
    <col min="2830" max="2830" width="4.7109375" style="88" customWidth="1"/>
    <col min="2831" max="2831" width="8.140625" style="88" customWidth="1"/>
    <col min="2832" max="2832" width="8" style="88" customWidth="1"/>
    <col min="2833" max="2833" width="8.140625" style="88" customWidth="1"/>
    <col min="2834" max="2834" width="7.140625" style="88" customWidth="1"/>
    <col min="2835" max="2835" width="12.140625" style="88" customWidth="1"/>
    <col min="2836" max="2836" width="6" style="88" customWidth="1"/>
    <col min="2837" max="2837" width="10" style="88" customWidth="1"/>
    <col min="2838" max="3072" width="9.140625" style="88"/>
    <col min="3073" max="3073" width="2.85546875" style="88" customWidth="1"/>
    <col min="3074" max="3074" width="31.5703125" style="88" customWidth="1"/>
    <col min="3075" max="3075" width="8.140625" style="88" customWidth="1"/>
    <col min="3076" max="3076" width="7.28515625" style="88" customWidth="1"/>
    <col min="3077" max="3077" width="6.42578125" style="88" customWidth="1"/>
    <col min="3078" max="3078" width="6.28515625" style="88" customWidth="1"/>
    <col min="3079" max="3080" width="7.5703125" style="88" customWidth="1"/>
    <col min="3081" max="3081" width="7.140625" style="88" customWidth="1"/>
    <col min="3082" max="3082" width="6.7109375" style="88" customWidth="1"/>
    <col min="3083" max="3083" width="7.42578125" style="88" customWidth="1"/>
    <col min="3084" max="3084" width="7.28515625" style="88" customWidth="1"/>
    <col min="3085" max="3085" width="5.140625" style="88" customWidth="1"/>
    <col min="3086" max="3086" width="4.7109375" style="88" customWidth="1"/>
    <col min="3087" max="3087" width="8.140625" style="88" customWidth="1"/>
    <col min="3088" max="3088" width="8" style="88" customWidth="1"/>
    <col min="3089" max="3089" width="8.140625" style="88" customWidth="1"/>
    <col min="3090" max="3090" width="7.140625" style="88" customWidth="1"/>
    <col min="3091" max="3091" width="12.140625" style="88" customWidth="1"/>
    <col min="3092" max="3092" width="6" style="88" customWidth="1"/>
    <col min="3093" max="3093" width="10" style="88" customWidth="1"/>
    <col min="3094" max="3328" width="9.140625" style="88"/>
    <col min="3329" max="3329" width="2.85546875" style="88" customWidth="1"/>
    <col min="3330" max="3330" width="31.5703125" style="88" customWidth="1"/>
    <col min="3331" max="3331" width="8.140625" style="88" customWidth="1"/>
    <col min="3332" max="3332" width="7.28515625" style="88" customWidth="1"/>
    <col min="3333" max="3333" width="6.42578125" style="88" customWidth="1"/>
    <col min="3334" max="3334" width="6.28515625" style="88" customWidth="1"/>
    <col min="3335" max="3336" width="7.5703125" style="88" customWidth="1"/>
    <col min="3337" max="3337" width="7.140625" style="88" customWidth="1"/>
    <col min="3338" max="3338" width="6.7109375" style="88" customWidth="1"/>
    <col min="3339" max="3339" width="7.42578125" style="88" customWidth="1"/>
    <col min="3340" max="3340" width="7.28515625" style="88" customWidth="1"/>
    <col min="3341" max="3341" width="5.140625" style="88" customWidth="1"/>
    <col min="3342" max="3342" width="4.7109375" style="88" customWidth="1"/>
    <col min="3343" max="3343" width="8.140625" style="88" customWidth="1"/>
    <col min="3344" max="3344" width="8" style="88" customWidth="1"/>
    <col min="3345" max="3345" width="8.140625" style="88" customWidth="1"/>
    <col min="3346" max="3346" width="7.140625" style="88" customWidth="1"/>
    <col min="3347" max="3347" width="12.140625" style="88" customWidth="1"/>
    <col min="3348" max="3348" width="6" style="88" customWidth="1"/>
    <col min="3349" max="3349" width="10" style="88" customWidth="1"/>
    <col min="3350" max="3584" width="9.140625" style="88"/>
    <col min="3585" max="3585" width="2.85546875" style="88" customWidth="1"/>
    <col min="3586" max="3586" width="31.5703125" style="88" customWidth="1"/>
    <col min="3587" max="3587" width="8.140625" style="88" customWidth="1"/>
    <col min="3588" max="3588" width="7.28515625" style="88" customWidth="1"/>
    <col min="3589" max="3589" width="6.42578125" style="88" customWidth="1"/>
    <col min="3590" max="3590" width="6.28515625" style="88" customWidth="1"/>
    <col min="3591" max="3592" width="7.5703125" style="88" customWidth="1"/>
    <col min="3593" max="3593" width="7.140625" style="88" customWidth="1"/>
    <col min="3594" max="3594" width="6.7109375" style="88" customWidth="1"/>
    <col min="3595" max="3595" width="7.42578125" style="88" customWidth="1"/>
    <col min="3596" max="3596" width="7.28515625" style="88" customWidth="1"/>
    <col min="3597" max="3597" width="5.140625" style="88" customWidth="1"/>
    <col min="3598" max="3598" width="4.7109375" style="88" customWidth="1"/>
    <col min="3599" max="3599" width="8.140625" style="88" customWidth="1"/>
    <col min="3600" max="3600" width="8" style="88" customWidth="1"/>
    <col min="3601" max="3601" width="8.140625" style="88" customWidth="1"/>
    <col min="3602" max="3602" width="7.140625" style="88" customWidth="1"/>
    <col min="3603" max="3603" width="12.140625" style="88" customWidth="1"/>
    <col min="3604" max="3604" width="6" style="88" customWidth="1"/>
    <col min="3605" max="3605" width="10" style="88" customWidth="1"/>
    <col min="3606" max="3840" width="9.140625" style="88"/>
    <col min="3841" max="3841" width="2.85546875" style="88" customWidth="1"/>
    <col min="3842" max="3842" width="31.5703125" style="88" customWidth="1"/>
    <col min="3843" max="3843" width="8.140625" style="88" customWidth="1"/>
    <col min="3844" max="3844" width="7.28515625" style="88" customWidth="1"/>
    <col min="3845" max="3845" width="6.42578125" style="88" customWidth="1"/>
    <col min="3846" max="3846" width="6.28515625" style="88" customWidth="1"/>
    <col min="3847" max="3848" width="7.5703125" style="88" customWidth="1"/>
    <col min="3849" max="3849" width="7.140625" style="88" customWidth="1"/>
    <col min="3850" max="3850" width="6.7109375" style="88" customWidth="1"/>
    <col min="3851" max="3851" width="7.42578125" style="88" customWidth="1"/>
    <col min="3852" max="3852" width="7.28515625" style="88" customWidth="1"/>
    <col min="3853" max="3853" width="5.140625" style="88" customWidth="1"/>
    <col min="3854" max="3854" width="4.7109375" style="88" customWidth="1"/>
    <col min="3855" max="3855" width="8.140625" style="88" customWidth="1"/>
    <col min="3856" max="3856" width="8" style="88" customWidth="1"/>
    <col min="3857" max="3857" width="8.140625" style="88" customWidth="1"/>
    <col min="3858" max="3858" width="7.140625" style="88" customWidth="1"/>
    <col min="3859" max="3859" width="12.140625" style="88" customWidth="1"/>
    <col min="3860" max="3860" width="6" style="88" customWidth="1"/>
    <col min="3861" max="3861" width="10" style="88" customWidth="1"/>
    <col min="3862" max="4096" width="9.140625" style="88"/>
    <col min="4097" max="4097" width="2.85546875" style="88" customWidth="1"/>
    <col min="4098" max="4098" width="31.5703125" style="88" customWidth="1"/>
    <col min="4099" max="4099" width="8.140625" style="88" customWidth="1"/>
    <col min="4100" max="4100" width="7.28515625" style="88" customWidth="1"/>
    <col min="4101" max="4101" width="6.42578125" style="88" customWidth="1"/>
    <col min="4102" max="4102" width="6.28515625" style="88" customWidth="1"/>
    <col min="4103" max="4104" width="7.5703125" style="88" customWidth="1"/>
    <col min="4105" max="4105" width="7.140625" style="88" customWidth="1"/>
    <col min="4106" max="4106" width="6.7109375" style="88" customWidth="1"/>
    <col min="4107" max="4107" width="7.42578125" style="88" customWidth="1"/>
    <col min="4108" max="4108" width="7.28515625" style="88" customWidth="1"/>
    <col min="4109" max="4109" width="5.140625" style="88" customWidth="1"/>
    <col min="4110" max="4110" width="4.7109375" style="88" customWidth="1"/>
    <col min="4111" max="4111" width="8.140625" style="88" customWidth="1"/>
    <col min="4112" max="4112" width="8" style="88" customWidth="1"/>
    <col min="4113" max="4113" width="8.140625" style="88" customWidth="1"/>
    <col min="4114" max="4114" width="7.140625" style="88" customWidth="1"/>
    <col min="4115" max="4115" width="12.140625" style="88" customWidth="1"/>
    <col min="4116" max="4116" width="6" style="88" customWidth="1"/>
    <col min="4117" max="4117" width="10" style="88" customWidth="1"/>
    <col min="4118" max="4352" width="9.140625" style="88"/>
    <col min="4353" max="4353" width="2.85546875" style="88" customWidth="1"/>
    <col min="4354" max="4354" width="31.5703125" style="88" customWidth="1"/>
    <col min="4355" max="4355" width="8.140625" style="88" customWidth="1"/>
    <col min="4356" max="4356" width="7.28515625" style="88" customWidth="1"/>
    <col min="4357" max="4357" width="6.42578125" style="88" customWidth="1"/>
    <col min="4358" max="4358" width="6.28515625" style="88" customWidth="1"/>
    <col min="4359" max="4360" width="7.5703125" style="88" customWidth="1"/>
    <col min="4361" max="4361" width="7.140625" style="88" customWidth="1"/>
    <col min="4362" max="4362" width="6.7109375" style="88" customWidth="1"/>
    <col min="4363" max="4363" width="7.42578125" style="88" customWidth="1"/>
    <col min="4364" max="4364" width="7.28515625" style="88" customWidth="1"/>
    <col min="4365" max="4365" width="5.140625" style="88" customWidth="1"/>
    <col min="4366" max="4366" width="4.7109375" style="88" customWidth="1"/>
    <col min="4367" max="4367" width="8.140625" style="88" customWidth="1"/>
    <col min="4368" max="4368" width="8" style="88" customWidth="1"/>
    <col min="4369" max="4369" width="8.140625" style="88" customWidth="1"/>
    <col min="4370" max="4370" width="7.140625" style="88" customWidth="1"/>
    <col min="4371" max="4371" width="12.140625" style="88" customWidth="1"/>
    <col min="4372" max="4372" width="6" style="88" customWidth="1"/>
    <col min="4373" max="4373" width="10" style="88" customWidth="1"/>
    <col min="4374" max="4608" width="9.140625" style="88"/>
    <col min="4609" max="4609" width="2.85546875" style="88" customWidth="1"/>
    <col min="4610" max="4610" width="31.5703125" style="88" customWidth="1"/>
    <col min="4611" max="4611" width="8.140625" style="88" customWidth="1"/>
    <col min="4612" max="4612" width="7.28515625" style="88" customWidth="1"/>
    <col min="4613" max="4613" width="6.42578125" style="88" customWidth="1"/>
    <col min="4614" max="4614" width="6.28515625" style="88" customWidth="1"/>
    <col min="4615" max="4616" width="7.5703125" style="88" customWidth="1"/>
    <col min="4617" max="4617" width="7.140625" style="88" customWidth="1"/>
    <col min="4618" max="4618" width="6.7109375" style="88" customWidth="1"/>
    <col min="4619" max="4619" width="7.42578125" style="88" customWidth="1"/>
    <col min="4620" max="4620" width="7.28515625" style="88" customWidth="1"/>
    <col min="4621" max="4621" width="5.140625" style="88" customWidth="1"/>
    <col min="4622" max="4622" width="4.7109375" style="88" customWidth="1"/>
    <col min="4623" max="4623" width="8.140625" style="88" customWidth="1"/>
    <col min="4624" max="4624" width="8" style="88" customWidth="1"/>
    <col min="4625" max="4625" width="8.140625" style="88" customWidth="1"/>
    <col min="4626" max="4626" width="7.140625" style="88" customWidth="1"/>
    <col min="4627" max="4627" width="12.140625" style="88" customWidth="1"/>
    <col min="4628" max="4628" width="6" style="88" customWidth="1"/>
    <col min="4629" max="4629" width="10" style="88" customWidth="1"/>
    <col min="4630" max="4864" width="9.140625" style="88"/>
    <col min="4865" max="4865" width="2.85546875" style="88" customWidth="1"/>
    <col min="4866" max="4866" width="31.5703125" style="88" customWidth="1"/>
    <col min="4867" max="4867" width="8.140625" style="88" customWidth="1"/>
    <col min="4868" max="4868" width="7.28515625" style="88" customWidth="1"/>
    <col min="4869" max="4869" width="6.42578125" style="88" customWidth="1"/>
    <col min="4870" max="4870" width="6.28515625" style="88" customWidth="1"/>
    <col min="4871" max="4872" width="7.5703125" style="88" customWidth="1"/>
    <col min="4873" max="4873" width="7.140625" style="88" customWidth="1"/>
    <col min="4874" max="4874" width="6.7109375" style="88" customWidth="1"/>
    <col min="4875" max="4875" width="7.42578125" style="88" customWidth="1"/>
    <col min="4876" max="4876" width="7.28515625" style="88" customWidth="1"/>
    <col min="4877" max="4877" width="5.140625" style="88" customWidth="1"/>
    <col min="4878" max="4878" width="4.7109375" style="88" customWidth="1"/>
    <col min="4879" max="4879" width="8.140625" style="88" customWidth="1"/>
    <col min="4880" max="4880" width="8" style="88" customWidth="1"/>
    <col min="4881" max="4881" width="8.140625" style="88" customWidth="1"/>
    <col min="4882" max="4882" width="7.140625" style="88" customWidth="1"/>
    <col min="4883" max="4883" width="12.140625" style="88" customWidth="1"/>
    <col min="4884" max="4884" width="6" style="88" customWidth="1"/>
    <col min="4885" max="4885" width="10" style="88" customWidth="1"/>
    <col min="4886" max="5120" width="9.140625" style="88"/>
    <col min="5121" max="5121" width="2.85546875" style="88" customWidth="1"/>
    <col min="5122" max="5122" width="31.5703125" style="88" customWidth="1"/>
    <col min="5123" max="5123" width="8.140625" style="88" customWidth="1"/>
    <col min="5124" max="5124" width="7.28515625" style="88" customWidth="1"/>
    <col min="5125" max="5125" width="6.42578125" style="88" customWidth="1"/>
    <col min="5126" max="5126" width="6.28515625" style="88" customWidth="1"/>
    <col min="5127" max="5128" width="7.5703125" style="88" customWidth="1"/>
    <col min="5129" max="5129" width="7.140625" style="88" customWidth="1"/>
    <col min="5130" max="5130" width="6.7109375" style="88" customWidth="1"/>
    <col min="5131" max="5131" width="7.42578125" style="88" customWidth="1"/>
    <col min="5132" max="5132" width="7.28515625" style="88" customWidth="1"/>
    <col min="5133" max="5133" width="5.140625" style="88" customWidth="1"/>
    <col min="5134" max="5134" width="4.7109375" style="88" customWidth="1"/>
    <col min="5135" max="5135" width="8.140625" style="88" customWidth="1"/>
    <col min="5136" max="5136" width="8" style="88" customWidth="1"/>
    <col min="5137" max="5137" width="8.140625" style="88" customWidth="1"/>
    <col min="5138" max="5138" width="7.140625" style="88" customWidth="1"/>
    <col min="5139" max="5139" width="12.140625" style="88" customWidth="1"/>
    <col min="5140" max="5140" width="6" style="88" customWidth="1"/>
    <col min="5141" max="5141" width="10" style="88" customWidth="1"/>
    <col min="5142" max="5376" width="9.140625" style="88"/>
    <col min="5377" max="5377" width="2.85546875" style="88" customWidth="1"/>
    <col min="5378" max="5378" width="31.5703125" style="88" customWidth="1"/>
    <col min="5379" max="5379" width="8.140625" style="88" customWidth="1"/>
    <col min="5380" max="5380" width="7.28515625" style="88" customWidth="1"/>
    <col min="5381" max="5381" width="6.42578125" style="88" customWidth="1"/>
    <col min="5382" max="5382" width="6.28515625" style="88" customWidth="1"/>
    <col min="5383" max="5384" width="7.5703125" style="88" customWidth="1"/>
    <col min="5385" max="5385" width="7.140625" style="88" customWidth="1"/>
    <col min="5386" max="5386" width="6.7109375" style="88" customWidth="1"/>
    <col min="5387" max="5387" width="7.42578125" style="88" customWidth="1"/>
    <col min="5388" max="5388" width="7.28515625" style="88" customWidth="1"/>
    <col min="5389" max="5389" width="5.140625" style="88" customWidth="1"/>
    <col min="5390" max="5390" width="4.7109375" style="88" customWidth="1"/>
    <col min="5391" max="5391" width="8.140625" style="88" customWidth="1"/>
    <col min="5392" max="5392" width="8" style="88" customWidth="1"/>
    <col min="5393" max="5393" width="8.140625" style="88" customWidth="1"/>
    <col min="5394" max="5394" width="7.140625" style="88" customWidth="1"/>
    <col min="5395" max="5395" width="12.140625" style="88" customWidth="1"/>
    <col min="5396" max="5396" width="6" style="88" customWidth="1"/>
    <col min="5397" max="5397" width="10" style="88" customWidth="1"/>
    <col min="5398" max="5632" width="9.140625" style="88"/>
    <col min="5633" max="5633" width="2.85546875" style="88" customWidth="1"/>
    <col min="5634" max="5634" width="31.5703125" style="88" customWidth="1"/>
    <col min="5635" max="5635" width="8.140625" style="88" customWidth="1"/>
    <col min="5636" max="5636" width="7.28515625" style="88" customWidth="1"/>
    <col min="5637" max="5637" width="6.42578125" style="88" customWidth="1"/>
    <col min="5638" max="5638" width="6.28515625" style="88" customWidth="1"/>
    <col min="5639" max="5640" width="7.5703125" style="88" customWidth="1"/>
    <col min="5641" max="5641" width="7.140625" style="88" customWidth="1"/>
    <col min="5642" max="5642" width="6.7109375" style="88" customWidth="1"/>
    <col min="5643" max="5643" width="7.42578125" style="88" customWidth="1"/>
    <col min="5644" max="5644" width="7.28515625" style="88" customWidth="1"/>
    <col min="5645" max="5645" width="5.140625" style="88" customWidth="1"/>
    <col min="5646" max="5646" width="4.7109375" style="88" customWidth="1"/>
    <col min="5647" max="5647" width="8.140625" style="88" customWidth="1"/>
    <col min="5648" max="5648" width="8" style="88" customWidth="1"/>
    <col min="5649" max="5649" width="8.140625" style="88" customWidth="1"/>
    <col min="5650" max="5650" width="7.140625" style="88" customWidth="1"/>
    <col min="5651" max="5651" width="12.140625" style="88" customWidth="1"/>
    <col min="5652" max="5652" width="6" style="88" customWidth="1"/>
    <col min="5653" max="5653" width="10" style="88" customWidth="1"/>
    <col min="5654" max="5888" width="9.140625" style="88"/>
    <col min="5889" max="5889" width="2.85546875" style="88" customWidth="1"/>
    <col min="5890" max="5890" width="31.5703125" style="88" customWidth="1"/>
    <col min="5891" max="5891" width="8.140625" style="88" customWidth="1"/>
    <col min="5892" max="5892" width="7.28515625" style="88" customWidth="1"/>
    <col min="5893" max="5893" width="6.42578125" style="88" customWidth="1"/>
    <col min="5894" max="5894" width="6.28515625" style="88" customWidth="1"/>
    <col min="5895" max="5896" width="7.5703125" style="88" customWidth="1"/>
    <col min="5897" max="5897" width="7.140625" style="88" customWidth="1"/>
    <col min="5898" max="5898" width="6.7109375" style="88" customWidth="1"/>
    <col min="5899" max="5899" width="7.42578125" style="88" customWidth="1"/>
    <col min="5900" max="5900" width="7.28515625" style="88" customWidth="1"/>
    <col min="5901" max="5901" width="5.140625" style="88" customWidth="1"/>
    <col min="5902" max="5902" width="4.7109375" style="88" customWidth="1"/>
    <col min="5903" max="5903" width="8.140625" style="88" customWidth="1"/>
    <col min="5904" max="5904" width="8" style="88" customWidth="1"/>
    <col min="5905" max="5905" width="8.140625" style="88" customWidth="1"/>
    <col min="5906" max="5906" width="7.140625" style="88" customWidth="1"/>
    <col min="5907" max="5907" width="12.140625" style="88" customWidth="1"/>
    <col min="5908" max="5908" width="6" style="88" customWidth="1"/>
    <col min="5909" max="5909" width="10" style="88" customWidth="1"/>
    <col min="5910" max="6144" width="9.140625" style="88"/>
    <col min="6145" max="6145" width="2.85546875" style="88" customWidth="1"/>
    <col min="6146" max="6146" width="31.5703125" style="88" customWidth="1"/>
    <col min="6147" max="6147" width="8.140625" style="88" customWidth="1"/>
    <col min="6148" max="6148" width="7.28515625" style="88" customWidth="1"/>
    <col min="6149" max="6149" width="6.42578125" style="88" customWidth="1"/>
    <col min="6150" max="6150" width="6.28515625" style="88" customWidth="1"/>
    <col min="6151" max="6152" width="7.5703125" style="88" customWidth="1"/>
    <col min="6153" max="6153" width="7.140625" style="88" customWidth="1"/>
    <col min="6154" max="6154" width="6.7109375" style="88" customWidth="1"/>
    <col min="6155" max="6155" width="7.42578125" style="88" customWidth="1"/>
    <col min="6156" max="6156" width="7.28515625" style="88" customWidth="1"/>
    <col min="6157" max="6157" width="5.140625" style="88" customWidth="1"/>
    <col min="6158" max="6158" width="4.7109375" style="88" customWidth="1"/>
    <col min="6159" max="6159" width="8.140625" style="88" customWidth="1"/>
    <col min="6160" max="6160" width="8" style="88" customWidth="1"/>
    <col min="6161" max="6161" width="8.140625" style="88" customWidth="1"/>
    <col min="6162" max="6162" width="7.140625" style="88" customWidth="1"/>
    <col min="6163" max="6163" width="12.140625" style="88" customWidth="1"/>
    <col min="6164" max="6164" width="6" style="88" customWidth="1"/>
    <col min="6165" max="6165" width="10" style="88" customWidth="1"/>
    <col min="6166" max="6400" width="9.140625" style="88"/>
    <col min="6401" max="6401" width="2.85546875" style="88" customWidth="1"/>
    <col min="6402" max="6402" width="31.5703125" style="88" customWidth="1"/>
    <col min="6403" max="6403" width="8.140625" style="88" customWidth="1"/>
    <col min="6404" max="6404" width="7.28515625" style="88" customWidth="1"/>
    <col min="6405" max="6405" width="6.42578125" style="88" customWidth="1"/>
    <col min="6406" max="6406" width="6.28515625" style="88" customWidth="1"/>
    <col min="6407" max="6408" width="7.5703125" style="88" customWidth="1"/>
    <col min="6409" max="6409" width="7.140625" style="88" customWidth="1"/>
    <col min="6410" max="6410" width="6.7109375" style="88" customWidth="1"/>
    <col min="6411" max="6411" width="7.42578125" style="88" customWidth="1"/>
    <col min="6412" max="6412" width="7.28515625" style="88" customWidth="1"/>
    <col min="6413" max="6413" width="5.140625" style="88" customWidth="1"/>
    <col min="6414" max="6414" width="4.7109375" style="88" customWidth="1"/>
    <col min="6415" max="6415" width="8.140625" style="88" customWidth="1"/>
    <col min="6416" max="6416" width="8" style="88" customWidth="1"/>
    <col min="6417" max="6417" width="8.140625" style="88" customWidth="1"/>
    <col min="6418" max="6418" width="7.140625" style="88" customWidth="1"/>
    <col min="6419" max="6419" width="12.140625" style="88" customWidth="1"/>
    <col min="6420" max="6420" width="6" style="88" customWidth="1"/>
    <col min="6421" max="6421" width="10" style="88" customWidth="1"/>
    <col min="6422" max="6656" width="9.140625" style="88"/>
    <col min="6657" max="6657" width="2.85546875" style="88" customWidth="1"/>
    <col min="6658" max="6658" width="31.5703125" style="88" customWidth="1"/>
    <col min="6659" max="6659" width="8.140625" style="88" customWidth="1"/>
    <col min="6660" max="6660" width="7.28515625" style="88" customWidth="1"/>
    <col min="6661" max="6661" width="6.42578125" style="88" customWidth="1"/>
    <col min="6662" max="6662" width="6.28515625" style="88" customWidth="1"/>
    <col min="6663" max="6664" width="7.5703125" style="88" customWidth="1"/>
    <col min="6665" max="6665" width="7.140625" style="88" customWidth="1"/>
    <col min="6666" max="6666" width="6.7109375" style="88" customWidth="1"/>
    <col min="6667" max="6667" width="7.42578125" style="88" customWidth="1"/>
    <col min="6668" max="6668" width="7.28515625" style="88" customWidth="1"/>
    <col min="6669" max="6669" width="5.140625" style="88" customWidth="1"/>
    <col min="6670" max="6670" width="4.7109375" style="88" customWidth="1"/>
    <col min="6671" max="6671" width="8.140625" style="88" customWidth="1"/>
    <col min="6672" max="6672" width="8" style="88" customWidth="1"/>
    <col min="6673" max="6673" width="8.140625" style="88" customWidth="1"/>
    <col min="6674" max="6674" width="7.140625" style="88" customWidth="1"/>
    <col min="6675" max="6675" width="12.140625" style="88" customWidth="1"/>
    <col min="6676" max="6676" width="6" style="88" customWidth="1"/>
    <col min="6677" max="6677" width="10" style="88" customWidth="1"/>
    <col min="6678" max="6912" width="9.140625" style="88"/>
    <col min="6913" max="6913" width="2.85546875" style="88" customWidth="1"/>
    <col min="6914" max="6914" width="31.5703125" style="88" customWidth="1"/>
    <col min="6915" max="6915" width="8.140625" style="88" customWidth="1"/>
    <col min="6916" max="6916" width="7.28515625" style="88" customWidth="1"/>
    <col min="6917" max="6917" width="6.42578125" style="88" customWidth="1"/>
    <col min="6918" max="6918" width="6.28515625" style="88" customWidth="1"/>
    <col min="6919" max="6920" width="7.5703125" style="88" customWidth="1"/>
    <col min="6921" max="6921" width="7.140625" style="88" customWidth="1"/>
    <col min="6922" max="6922" width="6.7109375" style="88" customWidth="1"/>
    <col min="6923" max="6923" width="7.42578125" style="88" customWidth="1"/>
    <col min="6924" max="6924" width="7.28515625" style="88" customWidth="1"/>
    <col min="6925" max="6925" width="5.140625" style="88" customWidth="1"/>
    <col min="6926" max="6926" width="4.7109375" style="88" customWidth="1"/>
    <col min="6927" max="6927" width="8.140625" style="88" customWidth="1"/>
    <col min="6928" max="6928" width="8" style="88" customWidth="1"/>
    <col min="6929" max="6929" width="8.140625" style="88" customWidth="1"/>
    <col min="6930" max="6930" width="7.140625" style="88" customWidth="1"/>
    <col min="6931" max="6931" width="12.140625" style="88" customWidth="1"/>
    <col min="6932" max="6932" width="6" style="88" customWidth="1"/>
    <col min="6933" max="6933" width="10" style="88" customWidth="1"/>
    <col min="6934" max="7168" width="9.140625" style="88"/>
    <col min="7169" max="7169" width="2.85546875" style="88" customWidth="1"/>
    <col min="7170" max="7170" width="31.5703125" style="88" customWidth="1"/>
    <col min="7171" max="7171" width="8.140625" style="88" customWidth="1"/>
    <col min="7172" max="7172" width="7.28515625" style="88" customWidth="1"/>
    <col min="7173" max="7173" width="6.42578125" style="88" customWidth="1"/>
    <col min="7174" max="7174" width="6.28515625" style="88" customWidth="1"/>
    <col min="7175" max="7176" width="7.5703125" style="88" customWidth="1"/>
    <col min="7177" max="7177" width="7.140625" style="88" customWidth="1"/>
    <col min="7178" max="7178" width="6.7109375" style="88" customWidth="1"/>
    <col min="7179" max="7179" width="7.42578125" style="88" customWidth="1"/>
    <col min="7180" max="7180" width="7.28515625" style="88" customWidth="1"/>
    <col min="7181" max="7181" width="5.140625" style="88" customWidth="1"/>
    <col min="7182" max="7182" width="4.7109375" style="88" customWidth="1"/>
    <col min="7183" max="7183" width="8.140625" style="88" customWidth="1"/>
    <col min="7184" max="7184" width="8" style="88" customWidth="1"/>
    <col min="7185" max="7185" width="8.140625" style="88" customWidth="1"/>
    <col min="7186" max="7186" width="7.140625" style="88" customWidth="1"/>
    <col min="7187" max="7187" width="12.140625" style="88" customWidth="1"/>
    <col min="7188" max="7188" width="6" style="88" customWidth="1"/>
    <col min="7189" max="7189" width="10" style="88" customWidth="1"/>
    <col min="7190" max="7424" width="9.140625" style="88"/>
    <col min="7425" max="7425" width="2.85546875" style="88" customWidth="1"/>
    <col min="7426" max="7426" width="31.5703125" style="88" customWidth="1"/>
    <col min="7427" max="7427" width="8.140625" style="88" customWidth="1"/>
    <col min="7428" max="7428" width="7.28515625" style="88" customWidth="1"/>
    <col min="7429" max="7429" width="6.42578125" style="88" customWidth="1"/>
    <col min="7430" max="7430" width="6.28515625" style="88" customWidth="1"/>
    <col min="7431" max="7432" width="7.5703125" style="88" customWidth="1"/>
    <col min="7433" max="7433" width="7.140625" style="88" customWidth="1"/>
    <col min="7434" max="7434" width="6.7109375" style="88" customWidth="1"/>
    <col min="7435" max="7435" width="7.42578125" style="88" customWidth="1"/>
    <col min="7436" max="7436" width="7.28515625" style="88" customWidth="1"/>
    <col min="7437" max="7437" width="5.140625" style="88" customWidth="1"/>
    <col min="7438" max="7438" width="4.7109375" style="88" customWidth="1"/>
    <col min="7439" max="7439" width="8.140625" style="88" customWidth="1"/>
    <col min="7440" max="7440" width="8" style="88" customWidth="1"/>
    <col min="7441" max="7441" width="8.140625" style="88" customWidth="1"/>
    <col min="7442" max="7442" width="7.140625" style="88" customWidth="1"/>
    <col min="7443" max="7443" width="12.140625" style="88" customWidth="1"/>
    <col min="7444" max="7444" width="6" style="88" customWidth="1"/>
    <col min="7445" max="7445" width="10" style="88" customWidth="1"/>
    <col min="7446" max="7680" width="9.140625" style="88"/>
    <col min="7681" max="7681" width="2.85546875" style="88" customWidth="1"/>
    <col min="7682" max="7682" width="31.5703125" style="88" customWidth="1"/>
    <col min="7683" max="7683" width="8.140625" style="88" customWidth="1"/>
    <col min="7684" max="7684" width="7.28515625" style="88" customWidth="1"/>
    <col min="7685" max="7685" width="6.42578125" style="88" customWidth="1"/>
    <col min="7686" max="7686" width="6.28515625" style="88" customWidth="1"/>
    <col min="7687" max="7688" width="7.5703125" style="88" customWidth="1"/>
    <col min="7689" max="7689" width="7.140625" style="88" customWidth="1"/>
    <col min="7690" max="7690" width="6.7109375" style="88" customWidth="1"/>
    <col min="7691" max="7691" width="7.42578125" style="88" customWidth="1"/>
    <col min="7692" max="7692" width="7.28515625" style="88" customWidth="1"/>
    <col min="7693" max="7693" width="5.140625" style="88" customWidth="1"/>
    <col min="7694" max="7694" width="4.7109375" style="88" customWidth="1"/>
    <col min="7695" max="7695" width="8.140625" style="88" customWidth="1"/>
    <col min="7696" max="7696" width="8" style="88" customWidth="1"/>
    <col min="7697" max="7697" width="8.140625" style="88" customWidth="1"/>
    <col min="7698" max="7698" width="7.140625" style="88" customWidth="1"/>
    <col min="7699" max="7699" width="12.140625" style="88" customWidth="1"/>
    <col min="7700" max="7700" width="6" style="88" customWidth="1"/>
    <col min="7701" max="7701" width="10" style="88" customWidth="1"/>
    <col min="7702" max="7936" width="9.140625" style="88"/>
    <col min="7937" max="7937" width="2.85546875" style="88" customWidth="1"/>
    <col min="7938" max="7938" width="31.5703125" style="88" customWidth="1"/>
    <col min="7939" max="7939" width="8.140625" style="88" customWidth="1"/>
    <col min="7940" max="7940" width="7.28515625" style="88" customWidth="1"/>
    <col min="7941" max="7941" width="6.42578125" style="88" customWidth="1"/>
    <col min="7942" max="7942" width="6.28515625" style="88" customWidth="1"/>
    <col min="7943" max="7944" width="7.5703125" style="88" customWidth="1"/>
    <col min="7945" max="7945" width="7.140625" style="88" customWidth="1"/>
    <col min="7946" max="7946" width="6.7109375" style="88" customWidth="1"/>
    <col min="7947" max="7947" width="7.42578125" style="88" customWidth="1"/>
    <col min="7948" max="7948" width="7.28515625" style="88" customWidth="1"/>
    <col min="7949" max="7949" width="5.140625" style="88" customWidth="1"/>
    <col min="7950" max="7950" width="4.7109375" style="88" customWidth="1"/>
    <col min="7951" max="7951" width="8.140625" style="88" customWidth="1"/>
    <col min="7952" max="7952" width="8" style="88" customWidth="1"/>
    <col min="7953" max="7953" width="8.140625" style="88" customWidth="1"/>
    <col min="7954" max="7954" width="7.140625" style="88" customWidth="1"/>
    <col min="7955" max="7955" width="12.140625" style="88" customWidth="1"/>
    <col min="7956" max="7956" width="6" style="88" customWidth="1"/>
    <col min="7957" max="7957" width="10" style="88" customWidth="1"/>
    <col min="7958" max="8192" width="9.140625" style="88"/>
    <col min="8193" max="8193" width="2.85546875" style="88" customWidth="1"/>
    <col min="8194" max="8194" width="31.5703125" style="88" customWidth="1"/>
    <col min="8195" max="8195" width="8.140625" style="88" customWidth="1"/>
    <col min="8196" max="8196" width="7.28515625" style="88" customWidth="1"/>
    <col min="8197" max="8197" width="6.42578125" style="88" customWidth="1"/>
    <col min="8198" max="8198" width="6.28515625" style="88" customWidth="1"/>
    <col min="8199" max="8200" width="7.5703125" style="88" customWidth="1"/>
    <col min="8201" max="8201" width="7.140625" style="88" customWidth="1"/>
    <col min="8202" max="8202" width="6.7109375" style="88" customWidth="1"/>
    <col min="8203" max="8203" width="7.42578125" style="88" customWidth="1"/>
    <col min="8204" max="8204" width="7.28515625" style="88" customWidth="1"/>
    <col min="8205" max="8205" width="5.140625" style="88" customWidth="1"/>
    <col min="8206" max="8206" width="4.7109375" style="88" customWidth="1"/>
    <col min="8207" max="8207" width="8.140625" style="88" customWidth="1"/>
    <col min="8208" max="8208" width="8" style="88" customWidth="1"/>
    <col min="8209" max="8209" width="8.140625" style="88" customWidth="1"/>
    <col min="8210" max="8210" width="7.140625" style="88" customWidth="1"/>
    <col min="8211" max="8211" width="12.140625" style="88" customWidth="1"/>
    <col min="8212" max="8212" width="6" style="88" customWidth="1"/>
    <col min="8213" max="8213" width="10" style="88" customWidth="1"/>
    <col min="8214" max="8448" width="9.140625" style="88"/>
    <col min="8449" max="8449" width="2.85546875" style="88" customWidth="1"/>
    <col min="8450" max="8450" width="31.5703125" style="88" customWidth="1"/>
    <col min="8451" max="8451" width="8.140625" style="88" customWidth="1"/>
    <col min="8452" max="8452" width="7.28515625" style="88" customWidth="1"/>
    <col min="8453" max="8453" width="6.42578125" style="88" customWidth="1"/>
    <col min="8454" max="8454" width="6.28515625" style="88" customWidth="1"/>
    <col min="8455" max="8456" width="7.5703125" style="88" customWidth="1"/>
    <col min="8457" max="8457" width="7.140625" style="88" customWidth="1"/>
    <col min="8458" max="8458" width="6.7109375" style="88" customWidth="1"/>
    <col min="8459" max="8459" width="7.42578125" style="88" customWidth="1"/>
    <col min="8460" max="8460" width="7.28515625" style="88" customWidth="1"/>
    <col min="8461" max="8461" width="5.140625" style="88" customWidth="1"/>
    <col min="8462" max="8462" width="4.7109375" style="88" customWidth="1"/>
    <col min="8463" max="8463" width="8.140625" style="88" customWidth="1"/>
    <col min="8464" max="8464" width="8" style="88" customWidth="1"/>
    <col min="8465" max="8465" width="8.140625" style="88" customWidth="1"/>
    <col min="8466" max="8466" width="7.140625" style="88" customWidth="1"/>
    <col min="8467" max="8467" width="12.140625" style="88" customWidth="1"/>
    <col min="8468" max="8468" width="6" style="88" customWidth="1"/>
    <col min="8469" max="8469" width="10" style="88" customWidth="1"/>
    <col min="8470" max="8704" width="9.140625" style="88"/>
    <col min="8705" max="8705" width="2.85546875" style="88" customWidth="1"/>
    <col min="8706" max="8706" width="31.5703125" style="88" customWidth="1"/>
    <col min="8707" max="8707" width="8.140625" style="88" customWidth="1"/>
    <col min="8708" max="8708" width="7.28515625" style="88" customWidth="1"/>
    <col min="8709" max="8709" width="6.42578125" style="88" customWidth="1"/>
    <col min="8710" max="8710" width="6.28515625" style="88" customWidth="1"/>
    <col min="8711" max="8712" width="7.5703125" style="88" customWidth="1"/>
    <col min="8713" max="8713" width="7.140625" style="88" customWidth="1"/>
    <col min="8714" max="8714" width="6.7109375" style="88" customWidth="1"/>
    <col min="8715" max="8715" width="7.42578125" style="88" customWidth="1"/>
    <col min="8716" max="8716" width="7.28515625" style="88" customWidth="1"/>
    <col min="8717" max="8717" width="5.140625" style="88" customWidth="1"/>
    <col min="8718" max="8718" width="4.7109375" style="88" customWidth="1"/>
    <col min="8719" max="8719" width="8.140625" style="88" customWidth="1"/>
    <col min="8720" max="8720" width="8" style="88" customWidth="1"/>
    <col min="8721" max="8721" width="8.140625" style="88" customWidth="1"/>
    <col min="8722" max="8722" width="7.140625" style="88" customWidth="1"/>
    <col min="8723" max="8723" width="12.140625" style="88" customWidth="1"/>
    <col min="8724" max="8724" width="6" style="88" customWidth="1"/>
    <col min="8725" max="8725" width="10" style="88" customWidth="1"/>
    <col min="8726" max="8960" width="9.140625" style="88"/>
    <col min="8961" max="8961" width="2.85546875" style="88" customWidth="1"/>
    <col min="8962" max="8962" width="31.5703125" style="88" customWidth="1"/>
    <col min="8963" max="8963" width="8.140625" style="88" customWidth="1"/>
    <col min="8964" max="8964" width="7.28515625" style="88" customWidth="1"/>
    <col min="8965" max="8965" width="6.42578125" style="88" customWidth="1"/>
    <col min="8966" max="8966" width="6.28515625" style="88" customWidth="1"/>
    <col min="8967" max="8968" width="7.5703125" style="88" customWidth="1"/>
    <col min="8969" max="8969" width="7.140625" style="88" customWidth="1"/>
    <col min="8970" max="8970" width="6.7109375" style="88" customWidth="1"/>
    <col min="8971" max="8971" width="7.42578125" style="88" customWidth="1"/>
    <col min="8972" max="8972" width="7.28515625" style="88" customWidth="1"/>
    <col min="8973" max="8973" width="5.140625" style="88" customWidth="1"/>
    <col min="8974" max="8974" width="4.7109375" style="88" customWidth="1"/>
    <col min="8975" max="8975" width="8.140625" style="88" customWidth="1"/>
    <col min="8976" max="8976" width="8" style="88" customWidth="1"/>
    <col min="8977" max="8977" width="8.140625" style="88" customWidth="1"/>
    <col min="8978" max="8978" width="7.140625" style="88" customWidth="1"/>
    <col min="8979" max="8979" width="12.140625" style="88" customWidth="1"/>
    <col min="8980" max="8980" width="6" style="88" customWidth="1"/>
    <col min="8981" max="8981" width="10" style="88" customWidth="1"/>
    <col min="8982" max="9216" width="9.140625" style="88"/>
    <col min="9217" max="9217" width="2.85546875" style="88" customWidth="1"/>
    <col min="9218" max="9218" width="31.5703125" style="88" customWidth="1"/>
    <col min="9219" max="9219" width="8.140625" style="88" customWidth="1"/>
    <col min="9220" max="9220" width="7.28515625" style="88" customWidth="1"/>
    <col min="9221" max="9221" width="6.42578125" style="88" customWidth="1"/>
    <col min="9222" max="9222" width="6.28515625" style="88" customWidth="1"/>
    <col min="9223" max="9224" width="7.5703125" style="88" customWidth="1"/>
    <col min="9225" max="9225" width="7.140625" style="88" customWidth="1"/>
    <col min="9226" max="9226" width="6.7109375" style="88" customWidth="1"/>
    <col min="9227" max="9227" width="7.42578125" style="88" customWidth="1"/>
    <col min="9228" max="9228" width="7.28515625" style="88" customWidth="1"/>
    <col min="9229" max="9229" width="5.140625" style="88" customWidth="1"/>
    <col min="9230" max="9230" width="4.7109375" style="88" customWidth="1"/>
    <col min="9231" max="9231" width="8.140625" style="88" customWidth="1"/>
    <col min="9232" max="9232" width="8" style="88" customWidth="1"/>
    <col min="9233" max="9233" width="8.140625" style="88" customWidth="1"/>
    <col min="9234" max="9234" width="7.140625" style="88" customWidth="1"/>
    <col min="9235" max="9235" width="12.140625" style="88" customWidth="1"/>
    <col min="9236" max="9236" width="6" style="88" customWidth="1"/>
    <col min="9237" max="9237" width="10" style="88" customWidth="1"/>
    <col min="9238" max="9472" width="9.140625" style="88"/>
    <col min="9473" max="9473" width="2.85546875" style="88" customWidth="1"/>
    <col min="9474" max="9474" width="31.5703125" style="88" customWidth="1"/>
    <col min="9475" max="9475" width="8.140625" style="88" customWidth="1"/>
    <col min="9476" max="9476" width="7.28515625" style="88" customWidth="1"/>
    <col min="9477" max="9477" width="6.42578125" style="88" customWidth="1"/>
    <col min="9478" max="9478" width="6.28515625" style="88" customWidth="1"/>
    <col min="9479" max="9480" width="7.5703125" style="88" customWidth="1"/>
    <col min="9481" max="9481" width="7.140625" style="88" customWidth="1"/>
    <col min="9482" max="9482" width="6.7109375" style="88" customWidth="1"/>
    <col min="9483" max="9483" width="7.42578125" style="88" customWidth="1"/>
    <col min="9484" max="9484" width="7.28515625" style="88" customWidth="1"/>
    <col min="9485" max="9485" width="5.140625" style="88" customWidth="1"/>
    <col min="9486" max="9486" width="4.7109375" style="88" customWidth="1"/>
    <col min="9487" max="9487" width="8.140625" style="88" customWidth="1"/>
    <col min="9488" max="9488" width="8" style="88" customWidth="1"/>
    <col min="9489" max="9489" width="8.140625" style="88" customWidth="1"/>
    <col min="9490" max="9490" width="7.140625" style="88" customWidth="1"/>
    <col min="9491" max="9491" width="12.140625" style="88" customWidth="1"/>
    <col min="9492" max="9492" width="6" style="88" customWidth="1"/>
    <col min="9493" max="9493" width="10" style="88" customWidth="1"/>
    <col min="9494" max="9728" width="9.140625" style="88"/>
    <col min="9729" max="9729" width="2.85546875" style="88" customWidth="1"/>
    <col min="9730" max="9730" width="31.5703125" style="88" customWidth="1"/>
    <col min="9731" max="9731" width="8.140625" style="88" customWidth="1"/>
    <col min="9732" max="9732" width="7.28515625" style="88" customWidth="1"/>
    <col min="9733" max="9733" width="6.42578125" style="88" customWidth="1"/>
    <col min="9734" max="9734" width="6.28515625" style="88" customWidth="1"/>
    <col min="9735" max="9736" width="7.5703125" style="88" customWidth="1"/>
    <col min="9737" max="9737" width="7.140625" style="88" customWidth="1"/>
    <col min="9738" max="9738" width="6.7109375" style="88" customWidth="1"/>
    <col min="9739" max="9739" width="7.42578125" style="88" customWidth="1"/>
    <col min="9740" max="9740" width="7.28515625" style="88" customWidth="1"/>
    <col min="9741" max="9741" width="5.140625" style="88" customWidth="1"/>
    <col min="9742" max="9742" width="4.7109375" style="88" customWidth="1"/>
    <col min="9743" max="9743" width="8.140625" style="88" customWidth="1"/>
    <col min="9744" max="9744" width="8" style="88" customWidth="1"/>
    <col min="9745" max="9745" width="8.140625" style="88" customWidth="1"/>
    <col min="9746" max="9746" width="7.140625" style="88" customWidth="1"/>
    <col min="9747" max="9747" width="12.140625" style="88" customWidth="1"/>
    <col min="9748" max="9748" width="6" style="88" customWidth="1"/>
    <col min="9749" max="9749" width="10" style="88" customWidth="1"/>
    <col min="9750" max="9984" width="9.140625" style="88"/>
    <col min="9985" max="9985" width="2.85546875" style="88" customWidth="1"/>
    <col min="9986" max="9986" width="31.5703125" style="88" customWidth="1"/>
    <col min="9987" max="9987" width="8.140625" style="88" customWidth="1"/>
    <col min="9988" max="9988" width="7.28515625" style="88" customWidth="1"/>
    <col min="9989" max="9989" width="6.42578125" style="88" customWidth="1"/>
    <col min="9990" max="9990" width="6.28515625" style="88" customWidth="1"/>
    <col min="9991" max="9992" width="7.5703125" style="88" customWidth="1"/>
    <col min="9993" max="9993" width="7.140625" style="88" customWidth="1"/>
    <col min="9994" max="9994" width="6.7109375" style="88" customWidth="1"/>
    <col min="9995" max="9995" width="7.42578125" style="88" customWidth="1"/>
    <col min="9996" max="9996" width="7.28515625" style="88" customWidth="1"/>
    <col min="9997" max="9997" width="5.140625" style="88" customWidth="1"/>
    <col min="9998" max="9998" width="4.7109375" style="88" customWidth="1"/>
    <col min="9999" max="9999" width="8.140625" style="88" customWidth="1"/>
    <col min="10000" max="10000" width="8" style="88" customWidth="1"/>
    <col min="10001" max="10001" width="8.140625" style="88" customWidth="1"/>
    <col min="10002" max="10002" width="7.140625" style="88" customWidth="1"/>
    <col min="10003" max="10003" width="12.140625" style="88" customWidth="1"/>
    <col min="10004" max="10004" width="6" style="88" customWidth="1"/>
    <col min="10005" max="10005" width="10" style="88" customWidth="1"/>
    <col min="10006" max="10240" width="9.140625" style="88"/>
    <col min="10241" max="10241" width="2.85546875" style="88" customWidth="1"/>
    <col min="10242" max="10242" width="31.5703125" style="88" customWidth="1"/>
    <col min="10243" max="10243" width="8.140625" style="88" customWidth="1"/>
    <col min="10244" max="10244" width="7.28515625" style="88" customWidth="1"/>
    <col min="10245" max="10245" width="6.42578125" style="88" customWidth="1"/>
    <col min="10246" max="10246" width="6.28515625" style="88" customWidth="1"/>
    <col min="10247" max="10248" width="7.5703125" style="88" customWidth="1"/>
    <col min="10249" max="10249" width="7.140625" style="88" customWidth="1"/>
    <col min="10250" max="10250" width="6.7109375" style="88" customWidth="1"/>
    <col min="10251" max="10251" width="7.42578125" style="88" customWidth="1"/>
    <col min="10252" max="10252" width="7.28515625" style="88" customWidth="1"/>
    <col min="10253" max="10253" width="5.140625" style="88" customWidth="1"/>
    <col min="10254" max="10254" width="4.7109375" style="88" customWidth="1"/>
    <col min="10255" max="10255" width="8.140625" style="88" customWidth="1"/>
    <col min="10256" max="10256" width="8" style="88" customWidth="1"/>
    <col min="10257" max="10257" width="8.140625" style="88" customWidth="1"/>
    <col min="10258" max="10258" width="7.140625" style="88" customWidth="1"/>
    <col min="10259" max="10259" width="12.140625" style="88" customWidth="1"/>
    <col min="10260" max="10260" width="6" style="88" customWidth="1"/>
    <col min="10261" max="10261" width="10" style="88" customWidth="1"/>
    <col min="10262" max="10496" width="9.140625" style="88"/>
    <col min="10497" max="10497" width="2.85546875" style="88" customWidth="1"/>
    <col min="10498" max="10498" width="31.5703125" style="88" customWidth="1"/>
    <col min="10499" max="10499" width="8.140625" style="88" customWidth="1"/>
    <col min="10500" max="10500" width="7.28515625" style="88" customWidth="1"/>
    <col min="10501" max="10501" width="6.42578125" style="88" customWidth="1"/>
    <col min="10502" max="10502" width="6.28515625" style="88" customWidth="1"/>
    <col min="10503" max="10504" width="7.5703125" style="88" customWidth="1"/>
    <col min="10505" max="10505" width="7.140625" style="88" customWidth="1"/>
    <col min="10506" max="10506" width="6.7109375" style="88" customWidth="1"/>
    <col min="10507" max="10507" width="7.42578125" style="88" customWidth="1"/>
    <col min="10508" max="10508" width="7.28515625" style="88" customWidth="1"/>
    <col min="10509" max="10509" width="5.140625" style="88" customWidth="1"/>
    <col min="10510" max="10510" width="4.7109375" style="88" customWidth="1"/>
    <col min="10511" max="10511" width="8.140625" style="88" customWidth="1"/>
    <col min="10512" max="10512" width="8" style="88" customWidth="1"/>
    <col min="10513" max="10513" width="8.140625" style="88" customWidth="1"/>
    <col min="10514" max="10514" width="7.140625" style="88" customWidth="1"/>
    <col min="10515" max="10515" width="12.140625" style="88" customWidth="1"/>
    <col min="10516" max="10516" width="6" style="88" customWidth="1"/>
    <col min="10517" max="10517" width="10" style="88" customWidth="1"/>
    <col min="10518" max="10752" width="9.140625" style="88"/>
    <col min="10753" max="10753" width="2.85546875" style="88" customWidth="1"/>
    <col min="10754" max="10754" width="31.5703125" style="88" customWidth="1"/>
    <col min="10755" max="10755" width="8.140625" style="88" customWidth="1"/>
    <col min="10756" max="10756" width="7.28515625" style="88" customWidth="1"/>
    <col min="10757" max="10757" width="6.42578125" style="88" customWidth="1"/>
    <col min="10758" max="10758" width="6.28515625" style="88" customWidth="1"/>
    <col min="10759" max="10760" width="7.5703125" style="88" customWidth="1"/>
    <col min="10761" max="10761" width="7.140625" style="88" customWidth="1"/>
    <col min="10762" max="10762" width="6.7109375" style="88" customWidth="1"/>
    <col min="10763" max="10763" width="7.42578125" style="88" customWidth="1"/>
    <col min="10764" max="10764" width="7.28515625" style="88" customWidth="1"/>
    <col min="10765" max="10765" width="5.140625" style="88" customWidth="1"/>
    <col min="10766" max="10766" width="4.7109375" style="88" customWidth="1"/>
    <col min="10767" max="10767" width="8.140625" style="88" customWidth="1"/>
    <col min="10768" max="10768" width="8" style="88" customWidth="1"/>
    <col min="10769" max="10769" width="8.140625" style="88" customWidth="1"/>
    <col min="10770" max="10770" width="7.140625" style="88" customWidth="1"/>
    <col min="10771" max="10771" width="12.140625" style="88" customWidth="1"/>
    <col min="10772" max="10772" width="6" style="88" customWidth="1"/>
    <col min="10773" max="10773" width="10" style="88" customWidth="1"/>
    <col min="10774" max="11008" width="9.140625" style="88"/>
    <col min="11009" max="11009" width="2.85546875" style="88" customWidth="1"/>
    <col min="11010" max="11010" width="31.5703125" style="88" customWidth="1"/>
    <col min="11011" max="11011" width="8.140625" style="88" customWidth="1"/>
    <col min="11012" max="11012" width="7.28515625" style="88" customWidth="1"/>
    <col min="11013" max="11013" width="6.42578125" style="88" customWidth="1"/>
    <col min="11014" max="11014" width="6.28515625" style="88" customWidth="1"/>
    <col min="11015" max="11016" width="7.5703125" style="88" customWidth="1"/>
    <col min="11017" max="11017" width="7.140625" style="88" customWidth="1"/>
    <col min="11018" max="11018" width="6.7109375" style="88" customWidth="1"/>
    <col min="11019" max="11019" width="7.42578125" style="88" customWidth="1"/>
    <col min="11020" max="11020" width="7.28515625" style="88" customWidth="1"/>
    <col min="11021" max="11021" width="5.140625" style="88" customWidth="1"/>
    <col min="11022" max="11022" width="4.7109375" style="88" customWidth="1"/>
    <col min="11023" max="11023" width="8.140625" style="88" customWidth="1"/>
    <col min="11024" max="11024" width="8" style="88" customWidth="1"/>
    <col min="11025" max="11025" width="8.140625" style="88" customWidth="1"/>
    <col min="11026" max="11026" width="7.140625" style="88" customWidth="1"/>
    <col min="11027" max="11027" width="12.140625" style="88" customWidth="1"/>
    <col min="11028" max="11028" width="6" style="88" customWidth="1"/>
    <col min="11029" max="11029" width="10" style="88" customWidth="1"/>
    <col min="11030" max="11264" width="9.140625" style="88"/>
    <col min="11265" max="11265" width="2.85546875" style="88" customWidth="1"/>
    <col min="11266" max="11266" width="31.5703125" style="88" customWidth="1"/>
    <col min="11267" max="11267" width="8.140625" style="88" customWidth="1"/>
    <col min="11268" max="11268" width="7.28515625" style="88" customWidth="1"/>
    <col min="11269" max="11269" width="6.42578125" style="88" customWidth="1"/>
    <col min="11270" max="11270" width="6.28515625" style="88" customWidth="1"/>
    <col min="11271" max="11272" width="7.5703125" style="88" customWidth="1"/>
    <col min="11273" max="11273" width="7.140625" style="88" customWidth="1"/>
    <col min="11274" max="11274" width="6.7109375" style="88" customWidth="1"/>
    <col min="11275" max="11275" width="7.42578125" style="88" customWidth="1"/>
    <col min="11276" max="11276" width="7.28515625" style="88" customWidth="1"/>
    <col min="11277" max="11277" width="5.140625" style="88" customWidth="1"/>
    <col min="11278" max="11278" width="4.7109375" style="88" customWidth="1"/>
    <col min="11279" max="11279" width="8.140625" style="88" customWidth="1"/>
    <col min="11280" max="11280" width="8" style="88" customWidth="1"/>
    <col min="11281" max="11281" width="8.140625" style="88" customWidth="1"/>
    <col min="11282" max="11282" width="7.140625" style="88" customWidth="1"/>
    <col min="11283" max="11283" width="12.140625" style="88" customWidth="1"/>
    <col min="11284" max="11284" width="6" style="88" customWidth="1"/>
    <col min="11285" max="11285" width="10" style="88" customWidth="1"/>
    <col min="11286" max="11520" width="9.140625" style="88"/>
    <col min="11521" max="11521" width="2.85546875" style="88" customWidth="1"/>
    <col min="11522" max="11522" width="31.5703125" style="88" customWidth="1"/>
    <col min="11523" max="11523" width="8.140625" style="88" customWidth="1"/>
    <col min="11524" max="11524" width="7.28515625" style="88" customWidth="1"/>
    <col min="11525" max="11525" width="6.42578125" style="88" customWidth="1"/>
    <col min="11526" max="11526" width="6.28515625" style="88" customWidth="1"/>
    <col min="11527" max="11528" width="7.5703125" style="88" customWidth="1"/>
    <col min="11529" max="11529" width="7.140625" style="88" customWidth="1"/>
    <col min="11530" max="11530" width="6.7109375" style="88" customWidth="1"/>
    <col min="11531" max="11531" width="7.42578125" style="88" customWidth="1"/>
    <col min="11532" max="11532" width="7.28515625" style="88" customWidth="1"/>
    <col min="11533" max="11533" width="5.140625" style="88" customWidth="1"/>
    <col min="11534" max="11534" width="4.7109375" style="88" customWidth="1"/>
    <col min="11535" max="11535" width="8.140625" style="88" customWidth="1"/>
    <col min="11536" max="11536" width="8" style="88" customWidth="1"/>
    <col min="11537" max="11537" width="8.140625" style="88" customWidth="1"/>
    <col min="11538" max="11538" width="7.140625" style="88" customWidth="1"/>
    <col min="11539" max="11539" width="12.140625" style="88" customWidth="1"/>
    <col min="11540" max="11540" width="6" style="88" customWidth="1"/>
    <col min="11541" max="11541" width="10" style="88" customWidth="1"/>
    <col min="11542" max="11776" width="9.140625" style="88"/>
    <col min="11777" max="11777" width="2.85546875" style="88" customWidth="1"/>
    <col min="11778" max="11778" width="31.5703125" style="88" customWidth="1"/>
    <col min="11779" max="11779" width="8.140625" style="88" customWidth="1"/>
    <col min="11780" max="11780" width="7.28515625" style="88" customWidth="1"/>
    <col min="11781" max="11781" width="6.42578125" style="88" customWidth="1"/>
    <col min="11782" max="11782" width="6.28515625" style="88" customWidth="1"/>
    <col min="11783" max="11784" width="7.5703125" style="88" customWidth="1"/>
    <col min="11785" max="11785" width="7.140625" style="88" customWidth="1"/>
    <col min="11786" max="11786" width="6.7109375" style="88" customWidth="1"/>
    <col min="11787" max="11787" width="7.42578125" style="88" customWidth="1"/>
    <col min="11788" max="11788" width="7.28515625" style="88" customWidth="1"/>
    <col min="11789" max="11789" width="5.140625" style="88" customWidth="1"/>
    <col min="11790" max="11790" width="4.7109375" style="88" customWidth="1"/>
    <col min="11791" max="11791" width="8.140625" style="88" customWidth="1"/>
    <col min="11792" max="11792" width="8" style="88" customWidth="1"/>
    <col min="11793" max="11793" width="8.140625" style="88" customWidth="1"/>
    <col min="11794" max="11794" width="7.140625" style="88" customWidth="1"/>
    <col min="11795" max="11795" width="12.140625" style="88" customWidth="1"/>
    <col min="11796" max="11796" width="6" style="88" customWidth="1"/>
    <col min="11797" max="11797" width="10" style="88" customWidth="1"/>
    <col min="11798" max="12032" width="9.140625" style="88"/>
    <col min="12033" max="12033" width="2.85546875" style="88" customWidth="1"/>
    <col min="12034" max="12034" width="31.5703125" style="88" customWidth="1"/>
    <col min="12035" max="12035" width="8.140625" style="88" customWidth="1"/>
    <col min="12036" max="12036" width="7.28515625" style="88" customWidth="1"/>
    <col min="12037" max="12037" width="6.42578125" style="88" customWidth="1"/>
    <col min="12038" max="12038" width="6.28515625" style="88" customWidth="1"/>
    <col min="12039" max="12040" width="7.5703125" style="88" customWidth="1"/>
    <col min="12041" max="12041" width="7.140625" style="88" customWidth="1"/>
    <col min="12042" max="12042" width="6.7109375" style="88" customWidth="1"/>
    <col min="12043" max="12043" width="7.42578125" style="88" customWidth="1"/>
    <col min="12044" max="12044" width="7.28515625" style="88" customWidth="1"/>
    <col min="12045" max="12045" width="5.140625" style="88" customWidth="1"/>
    <col min="12046" max="12046" width="4.7109375" style="88" customWidth="1"/>
    <col min="12047" max="12047" width="8.140625" style="88" customWidth="1"/>
    <col min="12048" max="12048" width="8" style="88" customWidth="1"/>
    <col min="12049" max="12049" width="8.140625" style="88" customWidth="1"/>
    <col min="12050" max="12050" width="7.140625" style="88" customWidth="1"/>
    <col min="12051" max="12051" width="12.140625" style="88" customWidth="1"/>
    <col min="12052" max="12052" width="6" style="88" customWidth="1"/>
    <col min="12053" max="12053" width="10" style="88" customWidth="1"/>
    <col min="12054" max="12288" width="9.140625" style="88"/>
    <col min="12289" max="12289" width="2.85546875" style="88" customWidth="1"/>
    <col min="12290" max="12290" width="31.5703125" style="88" customWidth="1"/>
    <col min="12291" max="12291" width="8.140625" style="88" customWidth="1"/>
    <col min="12292" max="12292" width="7.28515625" style="88" customWidth="1"/>
    <col min="12293" max="12293" width="6.42578125" style="88" customWidth="1"/>
    <col min="12294" max="12294" width="6.28515625" style="88" customWidth="1"/>
    <col min="12295" max="12296" width="7.5703125" style="88" customWidth="1"/>
    <col min="12297" max="12297" width="7.140625" style="88" customWidth="1"/>
    <col min="12298" max="12298" width="6.7109375" style="88" customWidth="1"/>
    <col min="12299" max="12299" width="7.42578125" style="88" customWidth="1"/>
    <col min="12300" max="12300" width="7.28515625" style="88" customWidth="1"/>
    <col min="12301" max="12301" width="5.140625" style="88" customWidth="1"/>
    <col min="12302" max="12302" width="4.7109375" style="88" customWidth="1"/>
    <col min="12303" max="12303" width="8.140625" style="88" customWidth="1"/>
    <col min="12304" max="12304" width="8" style="88" customWidth="1"/>
    <col min="12305" max="12305" width="8.140625" style="88" customWidth="1"/>
    <col min="12306" max="12306" width="7.140625" style="88" customWidth="1"/>
    <col min="12307" max="12307" width="12.140625" style="88" customWidth="1"/>
    <col min="12308" max="12308" width="6" style="88" customWidth="1"/>
    <col min="12309" max="12309" width="10" style="88" customWidth="1"/>
    <col min="12310" max="12544" width="9.140625" style="88"/>
    <col min="12545" max="12545" width="2.85546875" style="88" customWidth="1"/>
    <col min="12546" max="12546" width="31.5703125" style="88" customWidth="1"/>
    <col min="12547" max="12547" width="8.140625" style="88" customWidth="1"/>
    <col min="12548" max="12548" width="7.28515625" style="88" customWidth="1"/>
    <col min="12549" max="12549" width="6.42578125" style="88" customWidth="1"/>
    <col min="12550" max="12550" width="6.28515625" style="88" customWidth="1"/>
    <col min="12551" max="12552" width="7.5703125" style="88" customWidth="1"/>
    <col min="12553" max="12553" width="7.140625" style="88" customWidth="1"/>
    <col min="12554" max="12554" width="6.7109375" style="88" customWidth="1"/>
    <col min="12555" max="12555" width="7.42578125" style="88" customWidth="1"/>
    <col min="12556" max="12556" width="7.28515625" style="88" customWidth="1"/>
    <col min="12557" max="12557" width="5.140625" style="88" customWidth="1"/>
    <col min="12558" max="12558" width="4.7109375" style="88" customWidth="1"/>
    <col min="12559" max="12559" width="8.140625" style="88" customWidth="1"/>
    <col min="12560" max="12560" width="8" style="88" customWidth="1"/>
    <col min="12561" max="12561" width="8.140625" style="88" customWidth="1"/>
    <col min="12562" max="12562" width="7.140625" style="88" customWidth="1"/>
    <col min="12563" max="12563" width="12.140625" style="88" customWidth="1"/>
    <col min="12564" max="12564" width="6" style="88" customWidth="1"/>
    <col min="12565" max="12565" width="10" style="88" customWidth="1"/>
    <col min="12566" max="12800" width="9.140625" style="88"/>
    <col min="12801" max="12801" width="2.85546875" style="88" customWidth="1"/>
    <col min="12802" max="12802" width="31.5703125" style="88" customWidth="1"/>
    <col min="12803" max="12803" width="8.140625" style="88" customWidth="1"/>
    <col min="12804" max="12804" width="7.28515625" style="88" customWidth="1"/>
    <col min="12805" max="12805" width="6.42578125" style="88" customWidth="1"/>
    <col min="12806" max="12806" width="6.28515625" style="88" customWidth="1"/>
    <col min="12807" max="12808" width="7.5703125" style="88" customWidth="1"/>
    <col min="12809" max="12809" width="7.140625" style="88" customWidth="1"/>
    <col min="12810" max="12810" width="6.7109375" style="88" customWidth="1"/>
    <col min="12811" max="12811" width="7.42578125" style="88" customWidth="1"/>
    <col min="12812" max="12812" width="7.28515625" style="88" customWidth="1"/>
    <col min="12813" max="12813" width="5.140625" style="88" customWidth="1"/>
    <col min="12814" max="12814" width="4.7109375" style="88" customWidth="1"/>
    <col min="12815" max="12815" width="8.140625" style="88" customWidth="1"/>
    <col min="12816" max="12816" width="8" style="88" customWidth="1"/>
    <col min="12817" max="12817" width="8.140625" style="88" customWidth="1"/>
    <col min="12818" max="12818" width="7.140625" style="88" customWidth="1"/>
    <col min="12819" max="12819" width="12.140625" style="88" customWidth="1"/>
    <col min="12820" max="12820" width="6" style="88" customWidth="1"/>
    <col min="12821" max="12821" width="10" style="88" customWidth="1"/>
    <col min="12822" max="13056" width="9.140625" style="88"/>
    <col min="13057" max="13057" width="2.85546875" style="88" customWidth="1"/>
    <col min="13058" max="13058" width="31.5703125" style="88" customWidth="1"/>
    <col min="13059" max="13059" width="8.140625" style="88" customWidth="1"/>
    <col min="13060" max="13060" width="7.28515625" style="88" customWidth="1"/>
    <col min="13061" max="13061" width="6.42578125" style="88" customWidth="1"/>
    <col min="13062" max="13062" width="6.28515625" style="88" customWidth="1"/>
    <col min="13063" max="13064" width="7.5703125" style="88" customWidth="1"/>
    <col min="13065" max="13065" width="7.140625" style="88" customWidth="1"/>
    <col min="13066" max="13066" width="6.7109375" style="88" customWidth="1"/>
    <col min="13067" max="13067" width="7.42578125" style="88" customWidth="1"/>
    <col min="13068" max="13068" width="7.28515625" style="88" customWidth="1"/>
    <col min="13069" max="13069" width="5.140625" style="88" customWidth="1"/>
    <col min="13070" max="13070" width="4.7109375" style="88" customWidth="1"/>
    <col min="13071" max="13071" width="8.140625" style="88" customWidth="1"/>
    <col min="13072" max="13072" width="8" style="88" customWidth="1"/>
    <col min="13073" max="13073" width="8.140625" style="88" customWidth="1"/>
    <col min="13074" max="13074" width="7.140625" style="88" customWidth="1"/>
    <col min="13075" max="13075" width="12.140625" style="88" customWidth="1"/>
    <col min="13076" max="13076" width="6" style="88" customWidth="1"/>
    <col min="13077" max="13077" width="10" style="88" customWidth="1"/>
    <col min="13078" max="13312" width="9.140625" style="88"/>
    <col min="13313" max="13313" width="2.85546875" style="88" customWidth="1"/>
    <col min="13314" max="13314" width="31.5703125" style="88" customWidth="1"/>
    <col min="13315" max="13315" width="8.140625" style="88" customWidth="1"/>
    <col min="13316" max="13316" width="7.28515625" style="88" customWidth="1"/>
    <col min="13317" max="13317" width="6.42578125" style="88" customWidth="1"/>
    <col min="13318" max="13318" width="6.28515625" style="88" customWidth="1"/>
    <col min="13319" max="13320" width="7.5703125" style="88" customWidth="1"/>
    <col min="13321" max="13321" width="7.140625" style="88" customWidth="1"/>
    <col min="13322" max="13322" width="6.7109375" style="88" customWidth="1"/>
    <col min="13323" max="13323" width="7.42578125" style="88" customWidth="1"/>
    <col min="13324" max="13324" width="7.28515625" style="88" customWidth="1"/>
    <col min="13325" max="13325" width="5.140625" style="88" customWidth="1"/>
    <col min="13326" max="13326" width="4.7109375" style="88" customWidth="1"/>
    <col min="13327" max="13327" width="8.140625" style="88" customWidth="1"/>
    <col min="13328" max="13328" width="8" style="88" customWidth="1"/>
    <col min="13329" max="13329" width="8.140625" style="88" customWidth="1"/>
    <col min="13330" max="13330" width="7.140625" style="88" customWidth="1"/>
    <col min="13331" max="13331" width="12.140625" style="88" customWidth="1"/>
    <col min="13332" max="13332" width="6" style="88" customWidth="1"/>
    <col min="13333" max="13333" width="10" style="88" customWidth="1"/>
    <col min="13334" max="13568" width="9.140625" style="88"/>
    <col min="13569" max="13569" width="2.85546875" style="88" customWidth="1"/>
    <col min="13570" max="13570" width="31.5703125" style="88" customWidth="1"/>
    <col min="13571" max="13571" width="8.140625" style="88" customWidth="1"/>
    <col min="13572" max="13572" width="7.28515625" style="88" customWidth="1"/>
    <col min="13573" max="13573" width="6.42578125" style="88" customWidth="1"/>
    <col min="13574" max="13574" width="6.28515625" style="88" customWidth="1"/>
    <col min="13575" max="13576" width="7.5703125" style="88" customWidth="1"/>
    <col min="13577" max="13577" width="7.140625" style="88" customWidth="1"/>
    <col min="13578" max="13578" width="6.7109375" style="88" customWidth="1"/>
    <col min="13579" max="13579" width="7.42578125" style="88" customWidth="1"/>
    <col min="13580" max="13580" width="7.28515625" style="88" customWidth="1"/>
    <col min="13581" max="13581" width="5.140625" style="88" customWidth="1"/>
    <col min="13582" max="13582" width="4.7109375" style="88" customWidth="1"/>
    <col min="13583" max="13583" width="8.140625" style="88" customWidth="1"/>
    <col min="13584" max="13584" width="8" style="88" customWidth="1"/>
    <col min="13585" max="13585" width="8.140625" style="88" customWidth="1"/>
    <col min="13586" max="13586" width="7.140625" style="88" customWidth="1"/>
    <col min="13587" max="13587" width="12.140625" style="88" customWidth="1"/>
    <col min="13588" max="13588" width="6" style="88" customWidth="1"/>
    <col min="13589" max="13589" width="10" style="88" customWidth="1"/>
    <col min="13590" max="13824" width="9.140625" style="88"/>
    <col min="13825" max="13825" width="2.85546875" style="88" customWidth="1"/>
    <col min="13826" max="13826" width="31.5703125" style="88" customWidth="1"/>
    <col min="13827" max="13827" width="8.140625" style="88" customWidth="1"/>
    <col min="13828" max="13828" width="7.28515625" style="88" customWidth="1"/>
    <col min="13829" max="13829" width="6.42578125" style="88" customWidth="1"/>
    <col min="13830" max="13830" width="6.28515625" style="88" customWidth="1"/>
    <col min="13831" max="13832" width="7.5703125" style="88" customWidth="1"/>
    <col min="13833" max="13833" width="7.140625" style="88" customWidth="1"/>
    <col min="13834" max="13834" width="6.7109375" style="88" customWidth="1"/>
    <col min="13835" max="13835" width="7.42578125" style="88" customWidth="1"/>
    <col min="13836" max="13836" width="7.28515625" style="88" customWidth="1"/>
    <col min="13837" max="13837" width="5.140625" style="88" customWidth="1"/>
    <col min="13838" max="13838" width="4.7109375" style="88" customWidth="1"/>
    <col min="13839" max="13839" width="8.140625" style="88" customWidth="1"/>
    <col min="13840" max="13840" width="8" style="88" customWidth="1"/>
    <col min="13841" max="13841" width="8.140625" style="88" customWidth="1"/>
    <col min="13842" max="13842" width="7.140625" style="88" customWidth="1"/>
    <col min="13843" max="13843" width="12.140625" style="88" customWidth="1"/>
    <col min="13844" max="13844" width="6" style="88" customWidth="1"/>
    <col min="13845" max="13845" width="10" style="88" customWidth="1"/>
    <col min="13846" max="14080" width="9.140625" style="88"/>
    <col min="14081" max="14081" width="2.85546875" style="88" customWidth="1"/>
    <col min="14082" max="14082" width="31.5703125" style="88" customWidth="1"/>
    <col min="14083" max="14083" width="8.140625" style="88" customWidth="1"/>
    <col min="14084" max="14084" width="7.28515625" style="88" customWidth="1"/>
    <col min="14085" max="14085" width="6.42578125" style="88" customWidth="1"/>
    <col min="14086" max="14086" width="6.28515625" style="88" customWidth="1"/>
    <col min="14087" max="14088" width="7.5703125" style="88" customWidth="1"/>
    <col min="14089" max="14089" width="7.140625" style="88" customWidth="1"/>
    <col min="14090" max="14090" width="6.7109375" style="88" customWidth="1"/>
    <col min="14091" max="14091" width="7.42578125" style="88" customWidth="1"/>
    <col min="14092" max="14092" width="7.28515625" style="88" customWidth="1"/>
    <col min="14093" max="14093" width="5.140625" style="88" customWidth="1"/>
    <col min="14094" max="14094" width="4.7109375" style="88" customWidth="1"/>
    <col min="14095" max="14095" width="8.140625" style="88" customWidth="1"/>
    <col min="14096" max="14096" width="8" style="88" customWidth="1"/>
    <col min="14097" max="14097" width="8.140625" style="88" customWidth="1"/>
    <col min="14098" max="14098" width="7.140625" style="88" customWidth="1"/>
    <col min="14099" max="14099" width="12.140625" style="88" customWidth="1"/>
    <col min="14100" max="14100" width="6" style="88" customWidth="1"/>
    <col min="14101" max="14101" width="10" style="88" customWidth="1"/>
    <col min="14102" max="14336" width="9.140625" style="88"/>
    <col min="14337" max="14337" width="2.85546875" style="88" customWidth="1"/>
    <col min="14338" max="14338" width="31.5703125" style="88" customWidth="1"/>
    <col min="14339" max="14339" width="8.140625" style="88" customWidth="1"/>
    <col min="14340" max="14340" width="7.28515625" style="88" customWidth="1"/>
    <col min="14341" max="14341" width="6.42578125" style="88" customWidth="1"/>
    <col min="14342" max="14342" width="6.28515625" style="88" customWidth="1"/>
    <col min="14343" max="14344" width="7.5703125" style="88" customWidth="1"/>
    <col min="14345" max="14345" width="7.140625" style="88" customWidth="1"/>
    <col min="14346" max="14346" width="6.7109375" style="88" customWidth="1"/>
    <col min="14347" max="14347" width="7.42578125" style="88" customWidth="1"/>
    <col min="14348" max="14348" width="7.28515625" style="88" customWidth="1"/>
    <col min="14349" max="14349" width="5.140625" style="88" customWidth="1"/>
    <col min="14350" max="14350" width="4.7109375" style="88" customWidth="1"/>
    <col min="14351" max="14351" width="8.140625" style="88" customWidth="1"/>
    <col min="14352" max="14352" width="8" style="88" customWidth="1"/>
    <col min="14353" max="14353" width="8.140625" style="88" customWidth="1"/>
    <col min="14354" max="14354" width="7.140625" style="88" customWidth="1"/>
    <col min="14355" max="14355" width="12.140625" style="88" customWidth="1"/>
    <col min="14356" max="14356" width="6" style="88" customWidth="1"/>
    <col min="14357" max="14357" width="10" style="88" customWidth="1"/>
    <col min="14358" max="14592" width="9.140625" style="88"/>
    <col min="14593" max="14593" width="2.85546875" style="88" customWidth="1"/>
    <col min="14594" max="14594" width="31.5703125" style="88" customWidth="1"/>
    <col min="14595" max="14595" width="8.140625" style="88" customWidth="1"/>
    <col min="14596" max="14596" width="7.28515625" style="88" customWidth="1"/>
    <col min="14597" max="14597" width="6.42578125" style="88" customWidth="1"/>
    <col min="14598" max="14598" width="6.28515625" style="88" customWidth="1"/>
    <col min="14599" max="14600" width="7.5703125" style="88" customWidth="1"/>
    <col min="14601" max="14601" width="7.140625" style="88" customWidth="1"/>
    <col min="14602" max="14602" width="6.7109375" style="88" customWidth="1"/>
    <col min="14603" max="14603" width="7.42578125" style="88" customWidth="1"/>
    <col min="14604" max="14604" width="7.28515625" style="88" customWidth="1"/>
    <col min="14605" max="14605" width="5.140625" style="88" customWidth="1"/>
    <col min="14606" max="14606" width="4.7109375" style="88" customWidth="1"/>
    <col min="14607" max="14607" width="8.140625" style="88" customWidth="1"/>
    <col min="14608" max="14608" width="8" style="88" customWidth="1"/>
    <col min="14609" max="14609" width="8.140625" style="88" customWidth="1"/>
    <col min="14610" max="14610" width="7.140625" style="88" customWidth="1"/>
    <col min="14611" max="14611" width="12.140625" style="88" customWidth="1"/>
    <col min="14612" max="14612" width="6" style="88" customWidth="1"/>
    <col min="14613" max="14613" width="10" style="88" customWidth="1"/>
    <col min="14614" max="14848" width="9.140625" style="88"/>
    <col min="14849" max="14849" width="2.85546875" style="88" customWidth="1"/>
    <col min="14850" max="14850" width="31.5703125" style="88" customWidth="1"/>
    <col min="14851" max="14851" width="8.140625" style="88" customWidth="1"/>
    <col min="14852" max="14852" width="7.28515625" style="88" customWidth="1"/>
    <col min="14853" max="14853" width="6.42578125" style="88" customWidth="1"/>
    <col min="14854" max="14854" width="6.28515625" style="88" customWidth="1"/>
    <col min="14855" max="14856" width="7.5703125" style="88" customWidth="1"/>
    <col min="14857" max="14857" width="7.140625" style="88" customWidth="1"/>
    <col min="14858" max="14858" width="6.7109375" style="88" customWidth="1"/>
    <col min="14859" max="14859" width="7.42578125" style="88" customWidth="1"/>
    <col min="14860" max="14860" width="7.28515625" style="88" customWidth="1"/>
    <col min="14861" max="14861" width="5.140625" style="88" customWidth="1"/>
    <col min="14862" max="14862" width="4.7109375" style="88" customWidth="1"/>
    <col min="14863" max="14863" width="8.140625" style="88" customWidth="1"/>
    <col min="14864" max="14864" width="8" style="88" customWidth="1"/>
    <col min="14865" max="14865" width="8.140625" style="88" customWidth="1"/>
    <col min="14866" max="14866" width="7.140625" style="88" customWidth="1"/>
    <col min="14867" max="14867" width="12.140625" style="88" customWidth="1"/>
    <col min="14868" max="14868" width="6" style="88" customWidth="1"/>
    <col min="14869" max="14869" width="10" style="88" customWidth="1"/>
    <col min="14870" max="15104" width="9.140625" style="88"/>
    <col min="15105" max="15105" width="2.85546875" style="88" customWidth="1"/>
    <col min="15106" max="15106" width="31.5703125" style="88" customWidth="1"/>
    <col min="15107" max="15107" width="8.140625" style="88" customWidth="1"/>
    <col min="15108" max="15108" width="7.28515625" style="88" customWidth="1"/>
    <col min="15109" max="15109" width="6.42578125" style="88" customWidth="1"/>
    <col min="15110" max="15110" width="6.28515625" style="88" customWidth="1"/>
    <col min="15111" max="15112" width="7.5703125" style="88" customWidth="1"/>
    <col min="15113" max="15113" width="7.140625" style="88" customWidth="1"/>
    <col min="15114" max="15114" width="6.7109375" style="88" customWidth="1"/>
    <col min="15115" max="15115" width="7.42578125" style="88" customWidth="1"/>
    <col min="15116" max="15116" width="7.28515625" style="88" customWidth="1"/>
    <col min="15117" max="15117" width="5.140625" style="88" customWidth="1"/>
    <col min="15118" max="15118" width="4.7109375" style="88" customWidth="1"/>
    <col min="15119" max="15119" width="8.140625" style="88" customWidth="1"/>
    <col min="15120" max="15120" width="8" style="88" customWidth="1"/>
    <col min="15121" max="15121" width="8.140625" style="88" customWidth="1"/>
    <col min="15122" max="15122" width="7.140625" style="88" customWidth="1"/>
    <col min="15123" max="15123" width="12.140625" style="88" customWidth="1"/>
    <col min="15124" max="15124" width="6" style="88" customWidth="1"/>
    <col min="15125" max="15125" width="10" style="88" customWidth="1"/>
    <col min="15126" max="15360" width="9.140625" style="88"/>
    <col min="15361" max="15361" width="2.85546875" style="88" customWidth="1"/>
    <col min="15362" max="15362" width="31.5703125" style="88" customWidth="1"/>
    <col min="15363" max="15363" width="8.140625" style="88" customWidth="1"/>
    <col min="15364" max="15364" width="7.28515625" style="88" customWidth="1"/>
    <col min="15365" max="15365" width="6.42578125" style="88" customWidth="1"/>
    <col min="15366" max="15366" width="6.28515625" style="88" customWidth="1"/>
    <col min="15367" max="15368" width="7.5703125" style="88" customWidth="1"/>
    <col min="15369" max="15369" width="7.140625" style="88" customWidth="1"/>
    <col min="15370" max="15370" width="6.7109375" style="88" customWidth="1"/>
    <col min="15371" max="15371" width="7.42578125" style="88" customWidth="1"/>
    <col min="15372" max="15372" width="7.28515625" style="88" customWidth="1"/>
    <col min="15373" max="15373" width="5.140625" style="88" customWidth="1"/>
    <col min="15374" max="15374" width="4.7109375" style="88" customWidth="1"/>
    <col min="15375" max="15375" width="8.140625" style="88" customWidth="1"/>
    <col min="15376" max="15376" width="8" style="88" customWidth="1"/>
    <col min="15377" max="15377" width="8.140625" style="88" customWidth="1"/>
    <col min="15378" max="15378" width="7.140625" style="88" customWidth="1"/>
    <col min="15379" max="15379" width="12.140625" style="88" customWidth="1"/>
    <col min="15380" max="15380" width="6" style="88" customWidth="1"/>
    <col min="15381" max="15381" width="10" style="88" customWidth="1"/>
    <col min="15382" max="15616" width="9.140625" style="88"/>
    <col min="15617" max="15617" width="2.85546875" style="88" customWidth="1"/>
    <col min="15618" max="15618" width="31.5703125" style="88" customWidth="1"/>
    <col min="15619" max="15619" width="8.140625" style="88" customWidth="1"/>
    <col min="15620" max="15620" width="7.28515625" style="88" customWidth="1"/>
    <col min="15621" max="15621" width="6.42578125" style="88" customWidth="1"/>
    <col min="15622" max="15622" width="6.28515625" style="88" customWidth="1"/>
    <col min="15623" max="15624" width="7.5703125" style="88" customWidth="1"/>
    <col min="15625" max="15625" width="7.140625" style="88" customWidth="1"/>
    <col min="15626" max="15626" width="6.7109375" style="88" customWidth="1"/>
    <col min="15627" max="15627" width="7.42578125" style="88" customWidth="1"/>
    <col min="15628" max="15628" width="7.28515625" style="88" customWidth="1"/>
    <col min="15629" max="15629" width="5.140625" style="88" customWidth="1"/>
    <col min="15630" max="15630" width="4.7109375" style="88" customWidth="1"/>
    <col min="15631" max="15631" width="8.140625" style="88" customWidth="1"/>
    <col min="15632" max="15632" width="8" style="88" customWidth="1"/>
    <col min="15633" max="15633" width="8.140625" style="88" customWidth="1"/>
    <col min="15634" max="15634" width="7.140625" style="88" customWidth="1"/>
    <col min="15635" max="15635" width="12.140625" style="88" customWidth="1"/>
    <col min="15636" max="15636" width="6" style="88" customWidth="1"/>
    <col min="15637" max="15637" width="10" style="88" customWidth="1"/>
    <col min="15638" max="15872" width="9.140625" style="88"/>
    <col min="15873" max="15873" width="2.85546875" style="88" customWidth="1"/>
    <col min="15874" max="15874" width="31.5703125" style="88" customWidth="1"/>
    <col min="15875" max="15875" width="8.140625" style="88" customWidth="1"/>
    <col min="15876" max="15876" width="7.28515625" style="88" customWidth="1"/>
    <col min="15877" max="15877" width="6.42578125" style="88" customWidth="1"/>
    <col min="15878" max="15878" width="6.28515625" style="88" customWidth="1"/>
    <col min="15879" max="15880" width="7.5703125" style="88" customWidth="1"/>
    <col min="15881" max="15881" width="7.140625" style="88" customWidth="1"/>
    <col min="15882" max="15882" width="6.7109375" style="88" customWidth="1"/>
    <col min="15883" max="15883" width="7.42578125" style="88" customWidth="1"/>
    <col min="15884" max="15884" width="7.28515625" style="88" customWidth="1"/>
    <col min="15885" max="15885" width="5.140625" style="88" customWidth="1"/>
    <col min="15886" max="15886" width="4.7109375" style="88" customWidth="1"/>
    <col min="15887" max="15887" width="8.140625" style="88" customWidth="1"/>
    <col min="15888" max="15888" width="8" style="88" customWidth="1"/>
    <col min="15889" max="15889" width="8.140625" style="88" customWidth="1"/>
    <col min="15890" max="15890" width="7.140625" style="88" customWidth="1"/>
    <col min="15891" max="15891" width="12.140625" style="88" customWidth="1"/>
    <col min="15892" max="15892" width="6" style="88" customWidth="1"/>
    <col min="15893" max="15893" width="10" style="88" customWidth="1"/>
    <col min="15894" max="16128" width="9.140625" style="88"/>
    <col min="16129" max="16129" width="2.85546875" style="88" customWidth="1"/>
    <col min="16130" max="16130" width="31.5703125" style="88" customWidth="1"/>
    <col min="16131" max="16131" width="8.140625" style="88" customWidth="1"/>
    <col min="16132" max="16132" width="7.28515625" style="88" customWidth="1"/>
    <col min="16133" max="16133" width="6.42578125" style="88" customWidth="1"/>
    <col min="16134" max="16134" width="6.28515625" style="88" customWidth="1"/>
    <col min="16135" max="16136" width="7.5703125" style="88" customWidth="1"/>
    <col min="16137" max="16137" width="7.140625" style="88" customWidth="1"/>
    <col min="16138" max="16138" width="6.7109375" style="88" customWidth="1"/>
    <col min="16139" max="16139" width="7.42578125" style="88" customWidth="1"/>
    <col min="16140" max="16140" width="7.28515625" style="88" customWidth="1"/>
    <col min="16141" max="16141" width="5.140625" style="88" customWidth="1"/>
    <col min="16142" max="16142" width="4.7109375" style="88" customWidth="1"/>
    <col min="16143" max="16143" width="8.140625" style="88" customWidth="1"/>
    <col min="16144" max="16144" width="8" style="88" customWidth="1"/>
    <col min="16145" max="16145" width="8.140625" style="88" customWidth="1"/>
    <col min="16146" max="16146" width="7.140625" style="88" customWidth="1"/>
    <col min="16147" max="16147" width="12.140625" style="88" customWidth="1"/>
    <col min="16148" max="16148" width="6" style="88" customWidth="1"/>
    <col min="16149" max="16149" width="10" style="88" customWidth="1"/>
    <col min="16150" max="16384" width="9.140625" style="88"/>
  </cols>
  <sheetData>
    <row r="1" spans="1:21" x14ac:dyDescent="0.25">
      <c r="D1" s="111"/>
      <c r="E1" s="111"/>
      <c r="O1" s="111" t="s">
        <v>0</v>
      </c>
      <c r="P1" s="111"/>
    </row>
    <row r="2" spans="1:21" x14ac:dyDescent="0.25">
      <c r="D2" s="111"/>
      <c r="E2" s="111"/>
      <c r="O2" s="111" t="s">
        <v>1</v>
      </c>
      <c r="P2" s="111"/>
    </row>
    <row r="3" spans="1:21" x14ac:dyDescent="0.25">
      <c r="D3" s="111"/>
      <c r="E3" s="111"/>
      <c r="O3" s="111" t="s">
        <v>422</v>
      </c>
      <c r="P3" s="111"/>
    </row>
    <row r="4" spans="1:21" x14ac:dyDescent="0.25">
      <c r="D4" s="111"/>
      <c r="E4" s="111"/>
      <c r="O4" s="111" t="s">
        <v>379</v>
      </c>
      <c r="P4" s="111"/>
    </row>
    <row r="5" spans="1:21" x14ac:dyDescent="0.25">
      <c r="E5" s="111"/>
    </row>
    <row r="6" spans="1:21" x14ac:dyDescent="0.25">
      <c r="A6" s="1257" t="s">
        <v>380</v>
      </c>
      <c r="B6" s="1257"/>
      <c r="C6" s="1257"/>
      <c r="D6" s="1257"/>
      <c r="E6" s="1257"/>
      <c r="F6" s="1257"/>
      <c r="G6" s="1257"/>
      <c r="H6" s="1257"/>
      <c r="I6" s="1257"/>
      <c r="J6" s="1257"/>
      <c r="K6" s="1257"/>
      <c r="L6" s="1257"/>
      <c r="M6" s="1257"/>
      <c r="N6" s="1257"/>
      <c r="O6" s="1257"/>
      <c r="P6" s="1257"/>
      <c r="Q6" s="1257"/>
      <c r="R6" s="1257"/>
      <c r="S6" s="761"/>
    </row>
    <row r="7" spans="1:21" ht="14.25" customHeight="1" x14ac:dyDescent="0.25">
      <c r="A7" s="1258"/>
      <c r="B7" s="1258"/>
      <c r="C7" s="1258"/>
      <c r="D7" s="1258"/>
      <c r="E7" s="1258"/>
      <c r="F7" s="1258"/>
      <c r="G7" s="172"/>
    </row>
    <row r="8" spans="1:21" ht="12" customHeight="1" thickBot="1" x14ac:dyDescent="0.3">
      <c r="A8" s="89"/>
      <c r="B8" s="172"/>
      <c r="C8" s="172"/>
      <c r="D8" s="172"/>
      <c r="E8" s="172"/>
      <c r="F8" s="172"/>
      <c r="G8" s="172"/>
      <c r="Q8" s="869" t="s">
        <v>4</v>
      </c>
    </row>
    <row r="9" spans="1:21" ht="15.75" thickBot="1" x14ac:dyDescent="0.3">
      <c r="A9" s="870"/>
      <c r="B9" s="870"/>
      <c r="C9" s="1259" t="s">
        <v>381</v>
      </c>
      <c r="D9" s="1260"/>
      <c r="E9" s="1260"/>
      <c r="F9" s="1261"/>
      <c r="G9" s="1262" t="s">
        <v>382</v>
      </c>
      <c r="H9" s="1263"/>
      <c r="I9" s="1263"/>
      <c r="J9" s="1264"/>
      <c r="K9" s="1259" t="s">
        <v>383</v>
      </c>
      <c r="L9" s="1260"/>
      <c r="M9" s="1260"/>
      <c r="N9" s="1261"/>
      <c r="O9" s="1259" t="s">
        <v>7</v>
      </c>
      <c r="P9" s="1260"/>
      <c r="Q9" s="1260"/>
      <c r="R9" s="1261"/>
      <c r="S9" s="871"/>
    </row>
    <row r="10" spans="1:21" ht="12" customHeight="1" x14ac:dyDescent="0.25">
      <c r="A10" s="1265" t="s">
        <v>5</v>
      </c>
      <c r="B10" s="1267" t="s">
        <v>101</v>
      </c>
      <c r="C10" s="1269" t="s">
        <v>102</v>
      </c>
      <c r="D10" s="1272" t="s">
        <v>103</v>
      </c>
      <c r="E10" s="1273"/>
      <c r="F10" s="1274"/>
      <c r="G10" s="1269" t="s">
        <v>102</v>
      </c>
      <c r="H10" s="1272" t="s">
        <v>103</v>
      </c>
      <c r="I10" s="1273"/>
      <c r="J10" s="1274"/>
      <c r="K10" s="1269" t="s">
        <v>102</v>
      </c>
      <c r="L10" s="1272" t="s">
        <v>103</v>
      </c>
      <c r="M10" s="1273"/>
      <c r="N10" s="1274"/>
      <c r="O10" s="1269" t="s">
        <v>102</v>
      </c>
      <c r="P10" s="1272" t="s">
        <v>103</v>
      </c>
      <c r="Q10" s="1273"/>
      <c r="R10" s="1274"/>
      <c r="S10" s="380"/>
    </row>
    <row r="11" spans="1:21" ht="12" customHeight="1" x14ac:dyDescent="0.25">
      <c r="A11" s="1265"/>
      <c r="B11" s="1267"/>
      <c r="C11" s="1270"/>
      <c r="D11" s="1275" t="s">
        <v>104</v>
      </c>
      <c r="E11" s="1276"/>
      <c r="F11" s="381"/>
      <c r="G11" s="1270"/>
      <c r="H11" s="1275" t="s">
        <v>104</v>
      </c>
      <c r="I11" s="1276"/>
      <c r="J11" s="381"/>
      <c r="K11" s="1270"/>
      <c r="L11" s="1275" t="s">
        <v>104</v>
      </c>
      <c r="M11" s="1276"/>
      <c r="N11" s="381"/>
      <c r="O11" s="1270"/>
      <c r="P11" s="1275" t="s">
        <v>104</v>
      </c>
      <c r="Q11" s="1276"/>
      <c r="R11" s="381"/>
      <c r="S11" s="380"/>
    </row>
    <row r="12" spans="1:21" ht="50.25" customHeight="1" thickBot="1" x14ac:dyDescent="0.3">
      <c r="A12" s="1266"/>
      <c r="B12" s="1268"/>
      <c r="C12" s="1271"/>
      <c r="D12" s="382" t="s">
        <v>105</v>
      </c>
      <c r="E12" s="383" t="s">
        <v>106</v>
      </c>
      <c r="F12" s="384" t="s">
        <v>107</v>
      </c>
      <c r="G12" s="1271"/>
      <c r="H12" s="382" t="s">
        <v>105</v>
      </c>
      <c r="I12" s="383" t="s">
        <v>106</v>
      </c>
      <c r="J12" s="384" t="s">
        <v>107</v>
      </c>
      <c r="K12" s="1271"/>
      <c r="L12" s="382" t="s">
        <v>105</v>
      </c>
      <c r="M12" s="385" t="s">
        <v>106</v>
      </c>
      <c r="N12" s="384" t="s">
        <v>107</v>
      </c>
      <c r="O12" s="1271"/>
      <c r="P12" s="382" t="s">
        <v>105</v>
      </c>
      <c r="Q12" s="383" t="s">
        <v>106</v>
      </c>
      <c r="R12" s="384" t="s">
        <v>107</v>
      </c>
      <c r="S12" s="386"/>
      <c r="T12" s="872"/>
      <c r="U12" s="386"/>
    </row>
    <row r="13" spans="1:21" ht="14.1" customHeight="1" thickBot="1" x14ac:dyDescent="0.3">
      <c r="A13" s="873">
        <v>1</v>
      </c>
      <c r="B13" s="1253" t="s">
        <v>108</v>
      </c>
      <c r="C13" s="1254"/>
      <c r="D13" s="1254"/>
      <c r="E13" s="1254"/>
      <c r="F13" s="1254"/>
      <c r="G13" s="1254"/>
      <c r="H13" s="1254"/>
      <c r="I13" s="1254"/>
      <c r="J13" s="1254"/>
      <c r="K13" s="1254"/>
      <c r="L13" s="1254"/>
      <c r="M13" s="1254"/>
      <c r="N13" s="1254"/>
      <c r="O13" s="1254"/>
      <c r="P13" s="1254"/>
      <c r="Q13" s="1254"/>
      <c r="R13" s="1281"/>
      <c r="S13" s="762"/>
    </row>
    <row r="14" spans="1:21" ht="14.1" customHeight="1" x14ac:dyDescent="0.25">
      <c r="A14" s="874">
        <v>2</v>
      </c>
      <c r="B14" s="387" t="s">
        <v>109</v>
      </c>
      <c r="C14" s="388">
        <f>C15+C16+C26+C28+C29+C30+C31+C32+C33+C34+C27+C25+C35+C36</f>
        <v>3964.3</v>
      </c>
      <c r="D14" s="389">
        <f t="shared" ref="D14:R14" si="0">D15+D16+D26+D28+D29+D30+D31+D32+D33+D34+D27+D25+D35+D36</f>
        <v>3766.1000000000004</v>
      </c>
      <c r="E14" s="389">
        <f t="shared" si="0"/>
        <v>1718.8</v>
      </c>
      <c r="F14" s="390">
        <f t="shared" si="0"/>
        <v>198.2</v>
      </c>
      <c r="G14" s="388">
        <f t="shared" si="0"/>
        <v>344.798</v>
      </c>
      <c r="H14" s="389">
        <f t="shared" si="0"/>
        <v>344.798</v>
      </c>
      <c r="I14" s="389">
        <f t="shared" si="0"/>
        <v>156.02000000000001</v>
      </c>
      <c r="J14" s="390">
        <f t="shared" si="0"/>
        <v>0</v>
      </c>
      <c r="K14" s="388">
        <f t="shared" si="0"/>
        <v>100</v>
      </c>
      <c r="L14" s="389">
        <f t="shared" si="0"/>
        <v>100</v>
      </c>
      <c r="M14" s="389">
        <f t="shared" si="0"/>
        <v>0</v>
      </c>
      <c r="N14" s="390">
        <f t="shared" si="0"/>
        <v>0</v>
      </c>
      <c r="O14" s="875">
        <f t="shared" si="0"/>
        <v>4409.098</v>
      </c>
      <c r="P14" s="876">
        <f t="shared" si="0"/>
        <v>4210.8980000000001</v>
      </c>
      <c r="Q14" s="876">
        <f t="shared" si="0"/>
        <v>1874.82</v>
      </c>
      <c r="R14" s="877">
        <f t="shared" si="0"/>
        <v>198.2</v>
      </c>
      <c r="S14" s="392"/>
    </row>
    <row r="15" spans="1:21" ht="14.1" customHeight="1" x14ac:dyDescent="0.25">
      <c r="A15" s="873">
        <v>3</v>
      </c>
      <c r="B15" s="393" t="s">
        <v>110</v>
      </c>
      <c r="C15" s="878">
        <f>D15+F15</f>
        <v>2498.3000000000002</v>
      </c>
      <c r="D15" s="879">
        <v>2348.3000000000002</v>
      </c>
      <c r="E15" s="827">
        <v>1180</v>
      </c>
      <c r="F15" s="394">
        <v>150</v>
      </c>
      <c r="G15" s="880">
        <v>306.59800000000001</v>
      </c>
      <c r="H15" s="881">
        <v>306.59800000000001</v>
      </c>
      <c r="I15" s="395">
        <v>154.02000000000001</v>
      </c>
      <c r="J15" s="396"/>
      <c r="K15" s="397">
        <v>100</v>
      </c>
      <c r="L15" s="881">
        <v>100</v>
      </c>
      <c r="M15" s="882"/>
      <c r="N15" s="883"/>
      <c r="O15" s="398">
        <f>C15+G15+K15</f>
        <v>2904.8980000000001</v>
      </c>
      <c r="P15" s="399">
        <f>D15+H15+L15</f>
        <v>2754.8980000000001</v>
      </c>
      <c r="Q15" s="399">
        <f>E15+I15+M15</f>
        <v>1334.02</v>
      </c>
      <c r="R15" s="400">
        <f>F15+J15+N15</f>
        <v>150</v>
      </c>
      <c r="S15" s="401"/>
      <c r="T15" s="884"/>
    </row>
    <row r="16" spans="1:21" ht="14.1" customHeight="1" x14ac:dyDescent="0.25">
      <c r="A16" s="874">
        <v>4</v>
      </c>
      <c r="B16" s="393" t="s">
        <v>111</v>
      </c>
      <c r="C16" s="402">
        <f>C17+C18+C19+C20+C21+C22+C23+C24</f>
        <v>685.9</v>
      </c>
      <c r="D16" s="403">
        <f t="shared" ref="D16:I16" si="1">D17+D18+D19+D20+D21+D22+D23+D24</f>
        <v>685.9</v>
      </c>
      <c r="E16" s="403">
        <f t="shared" si="1"/>
        <v>426.00000000000006</v>
      </c>
      <c r="F16" s="404">
        <f t="shared" si="1"/>
        <v>0</v>
      </c>
      <c r="G16" s="885">
        <f t="shared" si="1"/>
        <v>38.200000000000003</v>
      </c>
      <c r="H16" s="886">
        <f t="shared" si="1"/>
        <v>38.200000000000003</v>
      </c>
      <c r="I16" s="886">
        <f t="shared" si="1"/>
        <v>2</v>
      </c>
      <c r="J16" s="887"/>
      <c r="K16" s="888"/>
      <c r="L16" s="882"/>
      <c r="M16" s="882"/>
      <c r="N16" s="887"/>
      <c r="O16" s="405">
        <f t="shared" ref="O16:R40" si="2">C16+G16+K16</f>
        <v>724.1</v>
      </c>
      <c r="P16" s="406">
        <f t="shared" si="2"/>
        <v>724.1</v>
      </c>
      <c r="Q16" s="406">
        <f t="shared" si="2"/>
        <v>428.00000000000006</v>
      </c>
      <c r="R16" s="400">
        <f t="shared" si="2"/>
        <v>0</v>
      </c>
      <c r="S16" s="392"/>
    </row>
    <row r="17" spans="1:19" ht="14.1" customHeight="1" x14ac:dyDescent="0.25">
      <c r="A17" s="873">
        <v>5</v>
      </c>
      <c r="B17" s="393" t="s">
        <v>112</v>
      </c>
      <c r="C17" s="889">
        <f>D17+F17</f>
        <v>93.2</v>
      </c>
      <c r="D17" s="26">
        <v>93.2</v>
      </c>
      <c r="E17" s="26">
        <v>61.2</v>
      </c>
      <c r="F17" s="890"/>
      <c r="G17" s="881">
        <v>3</v>
      </c>
      <c r="H17" s="881">
        <v>3</v>
      </c>
      <c r="I17" s="881"/>
      <c r="J17" s="887"/>
      <c r="K17" s="888"/>
      <c r="L17" s="882"/>
      <c r="M17" s="882"/>
      <c r="N17" s="887"/>
      <c r="O17" s="405">
        <f t="shared" si="2"/>
        <v>96.2</v>
      </c>
      <c r="P17" s="406">
        <f t="shared" si="2"/>
        <v>96.2</v>
      </c>
      <c r="Q17" s="406">
        <f t="shared" si="2"/>
        <v>61.2</v>
      </c>
      <c r="R17" s="400">
        <f t="shared" si="2"/>
        <v>0</v>
      </c>
      <c r="S17" s="407"/>
    </row>
    <row r="18" spans="1:19" ht="14.1" customHeight="1" x14ac:dyDescent="0.25">
      <c r="A18" s="874">
        <v>6</v>
      </c>
      <c r="B18" s="393" t="s">
        <v>113</v>
      </c>
      <c r="C18" s="889">
        <f t="shared" ref="C18:C24" si="3">D18+F18</f>
        <v>57.4</v>
      </c>
      <c r="D18" s="26">
        <v>57.4</v>
      </c>
      <c r="E18" s="26">
        <v>30</v>
      </c>
      <c r="F18" s="890"/>
      <c r="G18" s="891">
        <v>2</v>
      </c>
      <c r="H18" s="891">
        <v>2</v>
      </c>
      <c r="I18" s="891"/>
      <c r="J18" s="887"/>
      <c r="K18" s="888"/>
      <c r="L18" s="882"/>
      <c r="M18" s="882"/>
      <c r="N18" s="887"/>
      <c r="O18" s="405">
        <f t="shared" si="2"/>
        <v>59.4</v>
      </c>
      <c r="P18" s="406">
        <f t="shared" si="2"/>
        <v>59.4</v>
      </c>
      <c r="Q18" s="406">
        <f t="shared" si="2"/>
        <v>30</v>
      </c>
      <c r="R18" s="400">
        <f t="shared" si="2"/>
        <v>0</v>
      </c>
      <c r="S18" s="407"/>
    </row>
    <row r="19" spans="1:19" ht="14.1" customHeight="1" x14ac:dyDescent="0.25">
      <c r="A19" s="873">
        <v>7</v>
      </c>
      <c r="B19" s="393" t="s">
        <v>114</v>
      </c>
      <c r="C19" s="889">
        <f t="shared" si="3"/>
        <v>121.3</v>
      </c>
      <c r="D19" s="26">
        <v>121.3</v>
      </c>
      <c r="E19" s="26">
        <v>73.599999999999994</v>
      </c>
      <c r="F19" s="890"/>
      <c r="G19" s="891">
        <v>10.7</v>
      </c>
      <c r="H19" s="891">
        <v>10.7</v>
      </c>
      <c r="I19" s="891">
        <v>1</v>
      </c>
      <c r="J19" s="887"/>
      <c r="K19" s="888"/>
      <c r="L19" s="882"/>
      <c r="M19" s="882"/>
      <c r="N19" s="887"/>
      <c r="O19" s="405">
        <f t="shared" si="2"/>
        <v>132</v>
      </c>
      <c r="P19" s="406">
        <f t="shared" si="2"/>
        <v>132</v>
      </c>
      <c r="Q19" s="406">
        <f t="shared" si="2"/>
        <v>74.599999999999994</v>
      </c>
      <c r="R19" s="400">
        <f t="shared" si="2"/>
        <v>0</v>
      </c>
      <c r="S19" s="407"/>
    </row>
    <row r="20" spans="1:19" ht="14.1" customHeight="1" x14ac:dyDescent="0.25">
      <c r="A20" s="874">
        <v>8</v>
      </c>
      <c r="B20" s="393" t="s">
        <v>115</v>
      </c>
      <c r="C20" s="889">
        <f t="shared" si="3"/>
        <v>68.599999999999994</v>
      </c>
      <c r="D20" s="26">
        <v>68.599999999999994</v>
      </c>
      <c r="E20" s="26">
        <v>38</v>
      </c>
      <c r="F20" s="890"/>
      <c r="G20" s="891">
        <v>3</v>
      </c>
      <c r="H20" s="891">
        <v>3</v>
      </c>
      <c r="I20" s="891"/>
      <c r="J20" s="887"/>
      <c r="K20" s="888"/>
      <c r="L20" s="882"/>
      <c r="M20" s="882"/>
      <c r="N20" s="887"/>
      <c r="O20" s="405">
        <f t="shared" si="2"/>
        <v>71.599999999999994</v>
      </c>
      <c r="P20" s="406">
        <f t="shared" si="2"/>
        <v>71.599999999999994</v>
      </c>
      <c r="Q20" s="406">
        <f t="shared" si="2"/>
        <v>38</v>
      </c>
      <c r="R20" s="400">
        <f t="shared" si="2"/>
        <v>0</v>
      </c>
      <c r="S20" s="407"/>
    </row>
    <row r="21" spans="1:19" ht="14.1" customHeight="1" x14ac:dyDescent="0.25">
      <c r="A21" s="873">
        <v>9</v>
      </c>
      <c r="B21" s="393" t="s">
        <v>116</v>
      </c>
      <c r="C21" s="889">
        <f t="shared" si="3"/>
        <v>65.5</v>
      </c>
      <c r="D21" s="26">
        <v>65.5</v>
      </c>
      <c r="E21" s="26">
        <v>41.8</v>
      </c>
      <c r="F21" s="890"/>
      <c r="G21" s="891">
        <v>1.3</v>
      </c>
      <c r="H21" s="891">
        <v>1.3</v>
      </c>
      <c r="I21" s="891"/>
      <c r="J21" s="887"/>
      <c r="K21" s="888"/>
      <c r="L21" s="882"/>
      <c r="M21" s="882"/>
      <c r="N21" s="887"/>
      <c r="O21" s="405">
        <f t="shared" si="2"/>
        <v>66.8</v>
      </c>
      <c r="P21" s="406">
        <f t="shared" si="2"/>
        <v>66.8</v>
      </c>
      <c r="Q21" s="406">
        <f t="shared" si="2"/>
        <v>41.8</v>
      </c>
      <c r="R21" s="400">
        <f t="shared" si="2"/>
        <v>0</v>
      </c>
      <c r="S21" s="407"/>
    </row>
    <row r="22" spans="1:19" ht="14.1" customHeight="1" x14ac:dyDescent="0.25">
      <c r="A22" s="874">
        <v>10</v>
      </c>
      <c r="B22" s="393" t="s">
        <v>117</v>
      </c>
      <c r="C22" s="889">
        <f t="shared" si="3"/>
        <v>106.5</v>
      </c>
      <c r="D22" s="26">
        <v>106.5</v>
      </c>
      <c r="E22" s="26">
        <v>66.599999999999994</v>
      </c>
      <c r="F22" s="890"/>
      <c r="G22" s="891">
        <v>5</v>
      </c>
      <c r="H22" s="891">
        <v>5</v>
      </c>
      <c r="I22" s="891"/>
      <c r="J22" s="887"/>
      <c r="K22" s="888"/>
      <c r="L22" s="882"/>
      <c r="M22" s="882"/>
      <c r="N22" s="887"/>
      <c r="O22" s="405">
        <f t="shared" si="2"/>
        <v>111.5</v>
      </c>
      <c r="P22" s="406">
        <f t="shared" si="2"/>
        <v>111.5</v>
      </c>
      <c r="Q22" s="406">
        <f t="shared" si="2"/>
        <v>66.599999999999994</v>
      </c>
      <c r="R22" s="400">
        <f t="shared" si="2"/>
        <v>0</v>
      </c>
      <c r="S22" s="407"/>
    </row>
    <row r="23" spans="1:19" ht="14.1" customHeight="1" x14ac:dyDescent="0.25">
      <c r="A23" s="873">
        <v>11</v>
      </c>
      <c r="B23" s="393" t="s">
        <v>118</v>
      </c>
      <c r="C23" s="889">
        <f t="shared" si="3"/>
        <v>57.6</v>
      </c>
      <c r="D23" s="26">
        <v>57.6</v>
      </c>
      <c r="E23" s="26">
        <v>38.6</v>
      </c>
      <c r="F23" s="890"/>
      <c r="G23" s="891">
        <v>2.5</v>
      </c>
      <c r="H23" s="891">
        <v>2.5</v>
      </c>
      <c r="I23" s="891"/>
      <c r="J23" s="887"/>
      <c r="K23" s="888"/>
      <c r="L23" s="882"/>
      <c r="M23" s="882"/>
      <c r="N23" s="887"/>
      <c r="O23" s="405">
        <f t="shared" si="2"/>
        <v>60.1</v>
      </c>
      <c r="P23" s="406">
        <f t="shared" si="2"/>
        <v>60.1</v>
      </c>
      <c r="Q23" s="406">
        <f t="shared" si="2"/>
        <v>38.6</v>
      </c>
      <c r="R23" s="400">
        <f t="shared" si="2"/>
        <v>0</v>
      </c>
      <c r="S23" s="407"/>
    </row>
    <row r="24" spans="1:19" ht="14.1" customHeight="1" x14ac:dyDescent="0.25">
      <c r="A24" s="874">
        <v>12</v>
      </c>
      <c r="B24" s="393" t="s">
        <v>119</v>
      </c>
      <c r="C24" s="889">
        <f t="shared" si="3"/>
        <v>115.8</v>
      </c>
      <c r="D24" s="26">
        <v>115.8</v>
      </c>
      <c r="E24" s="26">
        <v>76.2</v>
      </c>
      <c r="F24" s="890"/>
      <c r="G24" s="891">
        <v>10.7</v>
      </c>
      <c r="H24" s="891">
        <v>10.7</v>
      </c>
      <c r="I24" s="891">
        <v>1</v>
      </c>
      <c r="J24" s="887"/>
      <c r="K24" s="888"/>
      <c r="L24" s="882"/>
      <c r="M24" s="882"/>
      <c r="N24" s="887"/>
      <c r="O24" s="405">
        <f t="shared" si="2"/>
        <v>126.5</v>
      </c>
      <c r="P24" s="406">
        <f t="shared" si="2"/>
        <v>126.5</v>
      </c>
      <c r="Q24" s="406">
        <f t="shared" si="2"/>
        <v>77.2</v>
      </c>
      <c r="R24" s="400">
        <f t="shared" si="2"/>
        <v>0</v>
      </c>
      <c r="S24" s="407"/>
    </row>
    <row r="25" spans="1:19" ht="14.1" customHeight="1" x14ac:dyDescent="0.25">
      <c r="A25" s="873">
        <v>13</v>
      </c>
      <c r="B25" s="408" t="s">
        <v>120</v>
      </c>
      <c r="C25" s="889">
        <f>D25+F25</f>
        <v>292.39999999999998</v>
      </c>
      <c r="D25" s="19">
        <v>292.39999999999998</v>
      </c>
      <c r="E25" s="26">
        <v>112.8</v>
      </c>
      <c r="F25" s="890"/>
      <c r="G25" s="892"/>
      <c r="H25" s="882"/>
      <c r="I25" s="882"/>
      <c r="J25" s="887"/>
      <c r="K25" s="888"/>
      <c r="L25" s="882"/>
      <c r="M25" s="882"/>
      <c r="N25" s="887"/>
      <c r="O25" s="405">
        <f t="shared" si="2"/>
        <v>292.39999999999998</v>
      </c>
      <c r="P25" s="406">
        <f t="shared" si="2"/>
        <v>292.39999999999998</v>
      </c>
      <c r="Q25" s="406">
        <f t="shared" si="2"/>
        <v>112.8</v>
      </c>
      <c r="R25" s="400">
        <f t="shared" si="2"/>
        <v>0</v>
      </c>
      <c r="S25" s="392"/>
    </row>
    <row r="26" spans="1:19" ht="14.1" customHeight="1" x14ac:dyDescent="0.25">
      <c r="A26" s="874">
        <v>14</v>
      </c>
      <c r="B26" s="409" t="s">
        <v>121</v>
      </c>
      <c r="C26" s="893">
        <f t="shared" ref="C26:C40" si="4">D26+F26</f>
        <v>10</v>
      </c>
      <c r="D26" s="827">
        <v>10</v>
      </c>
      <c r="E26" s="827"/>
      <c r="F26" s="890"/>
      <c r="G26" s="894"/>
      <c r="H26" s="882"/>
      <c r="I26" s="882"/>
      <c r="J26" s="887"/>
      <c r="K26" s="888"/>
      <c r="L26" s="882"/>
      <c r="M26" s="882"/>
      <c r="N26" s="887"/>
      <c r="O26" s="405">
        <f t="shared" si="2"/>
        <v>10</v>
      </c>
      <c r="P26" s="406">
        <f t="shared" si="2"/>
        <v>10</v>
      </c>
      <c r="Q26" s="406">
        <f t="shared" si="2"/>
        <v>0</v>
      </c>
      <c r="R26" s="400">
        <f t="shared" si="2"/>
        <v>0</v>
      </c>
      <c r="S26" s="392"/>
    </row>
    <row r="27" spans="1:19" ht="17.25" customHeight="1" x14ac:dyDescent="0.25">
      <c r="A27" s="873">
        <v>15</v>
      </c>
      <c r="B27" s="1133" t="s">
        <v>122</v>
      </c>
      <c r="C27" s="893">
        <f t="shared" si="4"/>
        <v>15</v>
      </c>
      <c r="D27" s="26">
        <v>15</v>
      </c>
      <c r="E27" s="827"/>
      <c r="F27" s="890"/>
      <c r="G27" s="894"/>
      <c r="H27" s="882"/>
      <c r="I27" s="882"/>
      <c r="J27" s="887"/>
      <c r="K27" s="888"/>
      <c r="L27" s="882"/>
      <c r="M27" s="882"/>
      <c r="N27" s="887"/>
      <c r="O27" s="405">
        <f t="shared" si="2"/>
        <v>15</v>
      </c>
      <c r="P27" s="406">
        <f t="shared" si="2"/>
        <v>15</v>
      </c>
      <c r="Q27" s="406">
        <f t="shared" si="2"/>
        <v>0</v>
      </c>
      <c r="R27" s="400">
        <f t="shared" si="2"/>
        <v>0</v>
      </c>
      <c r="S27" s="392"/>
    </row>
    <row r="28" spans="1:19" ht="33.75" customHeight="1" x14ac:dyDescent="0.25">
      <c r="A28" s="874">
        <v>16</v>
      </c>
      <c r="B28" s="410" t="s">
        <v>123</v>
      </c>
      <c r="C28" s="893">
        <f t="shared" si="4"/>
        <v>90</v>
      </c>
      <c r="D28" s="26">
        <v>90</v>
      </c>
      <c r="E28" s="827"/>
      <c r="F28" s="890"/>
      <c r="G28" s="894"/>
      <c r="H28" s="882"/>
      <c r="I28" s="882"/>
      <c r="J28" s="887"/>
      <c r="K28" s="888"/>
      <c r="L28" s="882"/>
      <c r="M28" s="882"/>
      <c r="N28" s="887"/>
      <c r="O28" s="405">
        <f t="shared" si="2"/>
        <v>90</v>
      </c>
      <c r="P28" s="406">
        <f t="shared" si="2"/>
        <v>90</v>
      </c>
      <c r="Q28" s="406">
        <f t="shared" si="2"/>
        <v>0</v>
      </c>
      <c r="R28" s="400">
        <f t="shared" si="2"/>
        <v>0</v>
      </c>
      <c r="S28" s="392"/>
    </row>
    <row r="29" spans="1:19" ht="37.5" customHeight="1" x14ac:dyDescent="0.25">
      <c r="A29" s="873">
        <v>17</v>
      </c>
      <c r="B29" s="411" t="s">
        <v>124</v>
      </c>
      <c r="C29" s="893">
        <f t="shared" si="4"/>
        <v>10</v>
      </c>
      <c r="D29" s="827">
        <v>10</v>
      </c>
      <c r="E29" s="827"/>
      <c r="F29" s="890"/>
      <c r="G29" s="894"/>
      <c r="H29" s="882"/>
      <c r="I29" s="882"/>
      <c r="J29" s="887"/>
      <c r="K29" s="888"/>
      <c r="L29" s="882"/>
      <c r="M29" s="882"/>
      <c r="N29" s="887"/>
      <c r="O29" s="405">
        <f t="shared" si="2"/>
        <v>10</v>
      </c>
      <c r="P29" s="406">
        <f t="shared" si="2"/>
        <v>10</v>
      </c>
      <c r="Q29" s="406">
        <f t="shared" si="2"/>
        <v>0</v>
      </c>
      <c r="R29" s="400">
        <f t="shared" si="2"/>
        <v>0</v>
      </c>
      <c r="S29" s="392"/>
    </row>
    <row r="30" spans="1:19" ht="40.5" customHeight="1" x14ac:dyDescent="0.25">
      <c r="A30" s="874">
        <v>18</v>
      </c>
      <c r="B30" s="412" t="s">
        <v>125</v>
      </c>
      <c r="C30" s="893">
        <f t="shared" si="4"/>
        <v>1.5</v>
      </c>
      <c r="D30" s="827">
        <v>1.5</v>
      </c>
      <c r="E30" s="827"/>
      <c r="F30" s="890"/>
      <c r="G30" s="894"/>
      <c r="H30" s="882"/>
      <c r="I30" s="882"/>
      <c r="J30" s="887"/>
      <c r="K30" s="888"/>
      <c r="L30" s="882"/>
      <c r="M30" s="882"/>
      <c r="N30" s="887"/>
      <c r="O30" s="405">
        <f t="shared" si="2"/>
        <v>1.5</v>
      </c>
      <c r="P30" s="406">
        <f t="shared" si="2"/>
        <v>1.5</v>
      </c>
      <c r="Q30" s="406">
        <f t="shared" si="2"/>
        <v>0</v>
      </c>
      <c r="R30" s="400">
        <f t="shared" si="2"/>
        <v>0</v>
      </c>
      <c r="S30" s="392"/>
    </row>
    <row r="31" spans="1:19" ht="28.5" customHeight="1" x14ac:dyDescent="0.25">
      <c r="A31" s="873">
        <v>19</v>
      </c>
      <c r="B31" s="413" t="s">
        <v>126</v>
      </c>
      <c r="C31" s="893">
        <f t="shared" si="4"/>
        <v>3</v>
      </c>
      <c r="D31" s="827">
        <v>3</v>
      </c>
      <c r="E31" s="827"/>
      <c r="F31" s="890"/>
      <c r="G31" s="894"/>
      <c r="H31" s="882"/>
      <c r="I31" s="882"/>
      <c r="J31" s="887"/>
      <c r="K31" s="888"/>
      <c r="L31" s="882"/>
      <c r="M31" s="882"/>
      <c r="N31" s="887"/>
      <c r="O31" s="405">
        <f t="shared" si="2"/>
        <v>3</v>
      </c>
      <c r="P31" s="406">
        <f t="shared" si="2"/>
        <v>3</v>
      </c>
      <c r="Q31" s="406">
        <f t="shared" si="2"/>
        <v>0</v>
      </c>
      <c r="R31" s="400">
        <f t="shared" si="2"/>
        <v>0</v>
      </c>
      <c r="S31" s="392"/>
    </row>
    <row r="32" spans="1:19" ht="26.25" customHeight="1" x14ac:dyDescent="0.25">
      <c r="A32" s="874">
        <v>20</v>
      </c>
      <c r="B32" s="414" t="s">
        <v>127</v>
      </c>
      <c r="C32" s="893">
        <f t="shared" si="4"/>
        <v>80</v>
      </c>
      <c r="D32" s="827">
        <v>80</v>
      </c>
      <c r="E32" s="827"/>
      <c r="F32" s="890"/>
      <c r="G32" s="894"/>
      <c r="H32" s="882"/>
      <c r="I32" s="882"/>
      <c r="J32" s="887"/>
      <c r="K32" s="888"/>
      <c r="L32" s="882"/>
      <c r="M32" s="882"/>
      <c r="N32" s="887"/>
      <c r="O32" s="405">
        <f t="shared" si="2"/>
        <v>80</v>
      </c>
      <c r="P32" s="406">
        <f t="shared" si="2"/>
        <v>80</v>
      </c>
      <c r="Q32" s="406">
        <f t="shared" si="2"/>
        <v>0</v>
      </c>
      <c r="R32" s="400">
        <f t="shared" si="2"/>
        <v>0</v>
      </c>
      <c r="S32" s="392"/>
    </row>
    <row r="33" spans="1:19" ht="26.25" customHeight="1" x14ac:dyDescent="0.25">
      <c r="A33" s="873">
        <v>21</v>
      </c>
      <c r="B33" s="412" t="s">
        <v>130</v>
      </c>
      <c r="C33" s="893">
        <f t="shared" si="4"/>
        <v>120</v>
      </c>
      <c r="D33" s="827">
        <v>120</v>
      </c>
      <c r="E33" s="827"/>
      <c r="F33" s="890"/>
      <c r="G33" s="894"/>
      <c r="H33" s="882"/>
      <c r="I33" s="882"/>
      <c r="J33" s="887"/>
      <c r="K33" s="888"/>
      <c r="L33" s="882"/>
      <c r="M33" s="882"/>
      <c r="N33" s="887"/>
      <c r="O33" s="405">
        <f t="shared" si="2"/>
        <v>120</v>
      </c>
      <c r="P33" s="406">
        <f t="shared" si="2"/>
        <v>120</v>
      </c>
      <c r="Q33" s="406">
        <f t="shared" si="2"/>
        <v>0</v>
      </c>
      <c r="R33" s="400">
        <f t="shared" si="2"/>
        <v>0</v>
      </c>
      <c r="S33" s="392"/>
    </row>
    <row r="34" spans="1:19" ht="14.1" customHeight="1" x14ac:dyDescent="0.25">
      <c r="A34" s="874">
        <v>22</v>
      </c>
      <c r="B34" s="99" t="s">
        <v>131</v>
      </c>
      <c r="C34" s="893">
        <f t="shared" si="4"/>
        <v>30</v>
      </c>
      <c r="D34" s="827">
        <v>30</v>
      </c>
      <c r="E34" s="827"/>
      <c r="F34" s="890"/>
      <c r="G34" s="895"/>
      <c r="H34" s="882"/>
      <c r="I34" s="882"/>
      <c r="J34" s="887"/>
      <c r="K34" s="888"/>
      <c r="L34" s="882"/>
      <c r="M34" s="882"/>
      <c r="N34" s="887"/>
      <c r="O34" s="405">
        <f t="shared" si="2"/>
        <v>30</v>
      </c>
      <c r="P34" s="406">
        <f t="shared" si="2"/>
        <v>30</v>
      </c>
      <c r="Q34" s="406">
        <f t="shared" si="2"/>
        <v>0</v>
      </c>
      <c r="R34" s="400">
        <f t="shared" si="2"/>
        <v>0</v>
      </c>
      <c r="S34" s="392"/>
    </row>
    <row r="35" spans="1:19" ht="14.1" customHeight="1" x14ac:dyDescent="0.25">
      <c r="A35" s="873">
        <v>23</v>
      </c>
      <c r="B35" s="99" t="s">
        <v>384</v>
      </c>
      <c r="C35" s="893">
        <f t="shared" si="4"/>
        <v>80</v>
      </c>
      <c r="D35" s="827">
        <v>80</v>
      </c>
      <c r="E35" s="827"/>
      <c r="F35" s="896"/>
      <c r="G35" s="895"/>
      <c r="H35" s="882"/>
      <c r="I35" s="882"/>
      <c r="J35" s="887"/>
      <c r="K35" s="888"/>
      <c r="L35" s="882"/>
      <c r="M35" s="882"/>
      <c r="N35" s="887"/>
      <c r="O35" s="405">
        <f t="shared" si="2"/>
        <v>80</v>
      </c>
      <c r="P35" s="406">
        <f t="shared" si="2"/>
        <v>80</v>
      </c>
      <c r="Q35" s="406">
        <f t="shared" si="2"/>
        <v>0</v>
      </c>
      <c r="R35" s="400">
        <f t="shared" si="2"/>
        <v>0</v>
      </c>
      <c r="S35" s="392"/>
    </row>
    <row r="36" spans="1:19" ht="16.5" customHeight="1" x14ac:dyDescent="0.25">
      <c r="A36" s="874">
        <v>24</v>
      </c>
      <c r="B36" s="99" t="s">
        <v>128</v>
      </c>
      <c r="C36" s="893">
        <f t="shared" si="4"/>
        <v>48.2</v>
      </c>
      <c r="D36" s="827"/>
      <c r="E36" s="827"/>
      <c r="F36" s="505">
        <v>48.2</v>
      </c>
      <c r="G36" s="895"/>
      <c r="H36" s="882"/>
      <c r="I36" s="882"/>
      <c r="J36" s="887"/>
      <c r="K36" s="888"/>
      <c r="L36" s="882"/>
      <c r="M36" s="882"/>
      <c r="N36" s="887"/>
      <c r="O36" s="405">
        <f t="shared" si="2"/>
        <v>48.2</v>
      </c>
      <c r="P36" s="406">
        <f t="shared" si="2"/>
        <v>0</v>
      </c>
      <c r="Q36" s="406">
        <f t="shared" si="2"/>
        <v>0</v>
      </c>
      <c r="R36" s="400">
        <f t="shared" si="2"/>
        <v>48.2</v>
      </c>
      <c r="S36" s="392"/>
    </row>
    <row r="37" spans="1:19" ht="14.1" customHeight="1" x14ac:dyDescent="0.25">
      <c r="A37" s="873">
        <v>25</v>
      </c>
      <c r="B37" s="415" t="s">
        <v>132</v>
      </c>
      <c r="C37" s="893">
        <f t="shared" si="4"/>
        <v>57.4</v>
      </c>
      <c r="D37" s="827">
        <v>54.4</v>
      </c>
      <c r="E37" s="827">
        <v>40</v>
      </c>
      <c r="F37" s="416">
        <v>3</v>
      </c>
      <c r="G37" s="897"/>
      <c r="H37" s="882"/>
      <c r="I37" s="882"/>
      <c r="J37" s="887"/>
      <c r="K37" s="888"/>
      <c r="L37" s="882"/>
      <c r="M37" s="882"/>
      <c r="N37" s="887"/>
      <c r="O37" s="405">
        <f t="shared" si="2"/>
        <v>57.4</v>
      </c>
      <c r="P37" s="406">
        <f t="shared" si="2"/>
        <v>54.4</v>
      </c>
      <c r="Q37" s="406">
        <f t="shared" si="2"/>
        <v>40</v>
      </c>
      <c r="R37" s="400">
        <f t="shared" si="2"/>
        <v>3</v>
      </c>
      <c r="S37" s="392"/>
    </row>
    <row r="38" spans="1:19" ht="24" customHeight="1" x14ac:dyDescent="0.25">
      <c r="A38" s="874">
        <v>26</v>
      </c>
      <c r="B38" s="417" t="s">
        <v>133</v>
      </c>
      <c r="C38" s="898">
        <f t="shared" si="4"/>
        <v>1647</v>
      </c>
      <c r="D38" s="418">
        <f>D39</f>
        <v>62.6</v>
      </c>
      <c r="E38" s="418">
        <f>E39</f>
        <v>0</v>
      </c>
      <c r="F38" s="419">
        <f>F39</f>
        <v>1584.4</v>
      </c>
      <c r="G38" s="894"/>
      <c r="H38" s="882"/>
      <c r="I38" s="882"/>
      <c r="J38" s="887"/>
      <c r="K38" s="888"/>
      <c r="L38" s="882"/>
      <c r="M38" s="882"/>
      <c r="N38" s="887"/>
      <c r="O38" s="405">
        <f t="shared" si="2"/>
        <v>1647</v>
      </c>
      <c r="P38" s="406">
        <f t="shared" si="2"/>
        <v>62.6</v>
      </c>
      <c r="Q38" s="406">
        <f t="shared" si="2"/>
        <v>0</v>
      </c>
      <c r="R38" s="400">
        <f t="shared" si="2"/>
        <v>1584.4</v>
      </c>
      <c r="S38" s="392"/>
    </row>
    <row r="39" spans="1:19" ht="14.1" customHeight="1" x14ac:dyDescent="0.25">
      <c r="A39" s="873">
        <v>27</v>
      </c>
      <c r="B39" s="414" t="s">
        <v>385</v>
      </c>
      <c r="C39" s="893">
        <f t="shared" si="4"/>
        <v>1647</v>
      </c>
      <c r="D39" s="827">
        <v>62.6</v>
      </c>
      <c r="E39" s="420"/>
      <c r="F39" s="421">
        <v>1584.4</v>
      </c>
      <c r="G39" s="894"/>
      <c r="H39" s="882"/>
      <c r="I39" s="882"/>
      <c r="J39" s="887"/>
      <c r="K39" s="888"/>
      <c r="L39" s="882"/>
      <c r="M39" s="882"/>
      <c r="N39" s="887"/>
      <c r="O39" s="405">
        <f t="shared" si="2"/>
        <v>1647</v>
      </c>
      <c r="P39" s="406">
        <f t="shared" si="2"/>
        <v>62.6</v>
      </c>
      <c r="Q39" s="406">
        <f t="shared" si="2"/>
        <v>0</v>
      </c>
      <c r="R39" s="400">
        <f t="shared" si="2"/>
        <v>1584.4</v>
      </c>
      <c r="S39" s="392"/>
    </row>
    <row r="40" spans="1:19" ht="14.1" customHeight="1" thickBot="1" x14ac:dyDescent="0.3">
      <c r="A40" s="874">
        <v>28</v>
      </c>
      <c r="B40" s="422" t="s">
        <v>136</v>
      </c>
      <c r="C40" s="899">
        <f t="shared" si="4"/>
        <v>110.3</v>
      </c>
      <c r="D40" s="900">
        <v>110.3</v>
      </c>
      <c r="E40" s="900">
        <v>74.3</v>
      </c>
      <c r="F40" s="423"/>
      <c r="G40" s="901">
        <v>428</v>
      </c>
      <c r="H40" s="902">
        <v>428</v>
      </c>
      <c r="I40" s="902">
        <v>312</v>
      </c>
      <c r="J40" s="903"/>
      <c r="K40" s="904">
        <v>1.2</v>
      </c>
      <c r="L40" s="902">
        <v>1.2</v>
      </c>
      <c r="M40" s="905"/>
      <c r="N40" s="906"/>
      <c r="O40" s="424">
        <f t="shared" si="2"/>
        <v>539.5</v>
      </c>
      <c r="P40" s="425">
        <f t="shared" si="2"/>
        <v>539.5</v>
      </c>
      <c r="Q40" s="425">
        <f t="shared" si="2"/>
        <v>386.3</v>
      </c>
      <c r="R40" s="426">
        <f t="shared" si="2"/>
        <v>0</v>
      </c>
      <c r="S40" s="392"/>
    </row>
    <row r="41" spans="1:19" ht="14.1" customHeight="1" thickBot="1" x14ac:dyDescent="0.3">
      <c r="A41" s="873">
        <v>29</v>
      </c>
      <c r="B41" s="427" t="s">
        <v>137</v>
      </c>
      <c r="C41" s="428">
        <f t="shared" ref="C41:N41" si="5">C14+C37+C38+C40</f>
        <v>5779.0000000000009</v>
      </c>
      <c r="D41" s="429">
        <f t="shared" si="5"/>
        <v>3993.4000000000005</v>
      </c>
      <c r="E41" s="429">
        <f t="shared" si="5"/>
        <v>1833.1</v>
      </c>
      <c r="F41" s="430">
        <f t="shared" si="5"/>
        <v>1785.6000000000001</v>
      </c>
      <c r="G41" s="431">
        <f t="shared" si="5"/>
        <v>772.798</v>
      </c>
      <c r="H41" s="432">
        <f t="shared" si="5"/>
        <v>772.798</v>
      </c>
      <c r="I41" s="433">
        <f t="shared" si="5"/>
        <v>468.02</v>
      </c>
      <c r="J41" s="434">
        <f t="shared" si="5"/>
        <v>0</v>
      </c>
      <c r="K41" s="428">
        <f t="shared" si="5"/>
        <v>101.2</v>
      </c>
      <c r="L41" s="429">
        <f t="shared" si="5"/>
        <v>101.2</v>
      </c>
      <c r="M41" s="429">
        <f t="shared" si="5"/>
        <v>0</v>
      </c>
      <c r="N41" s="430">
        <f t="shared" si="5"/>
        <v>0</v>
      </c>
      <c r="O41" s="435">
        <f>C41+G41+K41</f>
        <v>6652.9980000000005</v>
      </c>
      <c r="P41" s="436">
        <f>D41+H41+L41</f>
        <v>4867.3980000000001</v>
      </c>
      <c r="Q41" s="436">
        <f>E41+I41+M41</f>
        <v>2301.12</v>
      </c>
      <c r="R41" s="907">
        <f>F41+J41+N41</f>
        <v>1785.6000000000001</v>
      </c>
      <c r="S41" s="437"/>
    </row>
    <row r="42" spans="1:19" ht="14.1" customHeight="1" thickBot="1" x14ac:dyDescent="0.3">
      <c r="A42" s="874">
        <v>30</v>
      </c>
      <c r="B42" s="1253" t="s">
        <v>138</v>
      </c>
      <c r="C42" s="1254"/>
      <c r="D42" s="1254"/>
      <c r="E42" s="1254"/>
      <c r="F42" s="1254"/>
      <c r="G42" s="1254"/>
      <c r="H42" s="1254"/>
      <c r="I42" s="1254"/>
      <c r="J42" s="1254"/>
      <c r="K42" s="1254"/>
      <c r="L42" s="1254"/>
      <c r="M42" s="1254"/>
      <c r="N42" s="1254"/>
      <c r="O42" s="1254"/>
      <c r="P42" s="1254"/>
      <c r="Q42" s="1254"/>
      <c r="R42" s="1281"/>
      <c r="S42" s="762"/>
    </row>
    <row r="43" spans="1:19" ht="14.1" customHeight="1" x14ac:dyDescent="0.25">
      <c r="A43" s="873">
        <v>31</v>
      </c>
      <c r="B43" s="387" t="s">
        <v>109</v>
      </c>
      <c r="C43" s="438">
        <f>C44+C45+C46+C47+C48+C50+C49</f>
        <v>1944.8820000000001</v>
      </c>
      <c r="D43" s="439">
        <f t="shared" ref="D43:R43" si="6">D44+D45+D46+D47+D48+D50+D49</f>
        <v>1944.8820000000001</v>
      </c>
      <c r="E43" s="439">
        <f t="shared" si="6"/>
        <v>0</v>
      </c>
      <c r="F43" s="440">
        <f t="shared" si="6"/>
        <v>0</v>
      </c>
      <c r="G43" s="438">
        <f t="shared" si="6"/>
        <v>837.74199999999996</v>
      </c>
      <c r="H43" s="439">
        <f t="shared" si="6"/>
        <v>835.74199999999996</v>
      </c>
      <c r="I43" s="439">
        <f t="shared" si="6"/>
        <v>10.271000000000001</v>
      </c>
      <c r="J43" s="440">
        <f t="shared" si="6"/>
        <v>2</v>
      </c>
      <c r="K43" s="438">
        <f t="shared" si="6"/>
        <v>0</v>
      </c>
      <c r="L43" s="439">
        <f t="shared" si="6"/>
        <v>0</v>
      </c>
      <c r="M43" s="439">
        <f t="shared" si="6"/>
        <v>0</v>
      </c>
      <c r="N43" s="440">
        <f t="shared" si="6"/>
        <v>0</v>
      </c>
      <c r="O43" s="438">
        <f t="shared" si="6"/>
        <v>2782.6240000000003</v>
      </c>
      <c r="P43" s="439">
        <f t="shared" si="6"/>
        <v>2780.6240000000003</v>
      </c>
      <c r="Q43" s="439">
        <f t="shared" si="6"/>
        <v>10.271000000000001</v>
      </c>
      <c r="R43" s="441">
        <f t="shared" si="6"/>
        <v>2</v>
      </c>
      <c r="S43" s="442"/>
    </row>
    <row r="44" spans="1:19" ht="14.1" customHeight="1" x14ac:dyDescent="0.25">
      <c r="A44" s="874">
        <v>32</v>
      </c>
      <c r="B44" s="397" t="s">
        <v>386</v>
      </c>
      <c r="C44" s="893">
        <f>D44+F44</f>
        <v>1100</v>
      </c>
      <c r="D44" s="827">
        <v>1100</v>
      </c>
      <c r="E44" s="443"/>
      <c r="F44" s="444"/>
      <c r="G44" s="888"/>
      <c r="H44" s="882"/>
      <c r="I44" s="882"/>
      <c r="J44" s="887"/>
      <c r="K44" s="908"/>
      <c r="L44" s="881"/>
      <c r="M44" s="881"/>
      <c r="N44" s="909"/>
      <c r="O44" s="445">
        <f>C44+G44+K44</f>
        <v>1100</v>
      </c>
      <c r="P44" s="446">
        <f>D44+H44+L44</f>
        <v>1100</v>
      </c>
      <c r="Q44" s="446">
        <f>E44+I44+M44</f>
        <v>0</v>
      </c>
      <c r="R44" s="447">
        <f>F44+J44+N44</f>
        <v>0</v>
      </c>
      <c r="S44" s="442"/>
    </row>
    <row r="45" spans="1:19" ht="24.75" customHeight="1" x14ac:dyDescent="0.25">
      <c r="A45" s="873">
        <v>33</v>
      </c>
      <c r="B45" s="412" t="s">
        <v>140</v>
      </c>
      <c r="C45" s="893">
        <f t="shared" ref="C45:C55" si="7">D45+F45</f>
        <v>500</v>
      </c>
      <c r="D45" s="443">
        <v>500</v>
      </c>
      <c r="E45" s="443"/>
      <c r="F45" s="444"/>
      <c r="G45" s="888"/>
      <c r="H45" s="882"/>
      <c r="I45" s="882"/>
      <c r="J45" s="887"/>
      <c r="K45" s="910"/>
      <c r="L45" s="881"/>
      <c r="M45" s="881"/>
      <c r="N45" s="909"/>
      <c r="O45" s="445">
        <f t="shared" ref="O45:R55" si="8">C45+G45+K45</f>
        <v>500</v>
      </c>
      <c r="P45" s="446">
        <f t="shared" si="8"/>
        <v>500</v>
      </c>
      <c r="Q45" s="446">
        <f t="shared" si="8"/>
        <v>0</v>
      </c>
      <c r="R45" s="447">
        <f t="shared" si="8"/>
        <v>0</v>
      </c>
      <c r="S45" s="442"/>
    </row>
    <row r="46" spans="1:19" ht="15.75" customHeight="1" x14ac:dyDescent="0.25">
      <c r="A46" s="874">
        <v>34</v>
      </c>
      <c r="B46" s="412" t="s">
        <v>141</v>
      </c>
      <c r="C46" s="893">
        <f t="shared" si="7"/>
        <v>260</v>
      </c>
      <c r="D46" s="827">
        <v>260</v>
      </c>
      <c r="E46" s="443"/>
      <c r="F46" s="444"/>
      <c r="G46" s="911">
        <v>837.74199999999996</v>
      </c>
      <c r="H46" s="731">
        <v>835.74199999999996</v>
      </c>
      <c r="I46" s="731">
        <v>10.271000000000001</v>
      </c>
      <c r="J46" s="581">
        <v>2</v>
      </c>
      <c r="K46" s="910"/>
      <c r="L46" s="881"/>
      <c r="M46" s="881"/>
      <c r="N46" s="909"/>
      <c r="O46" s="445">
        <f t="shared" si="8"/>
        <v>1097.742</v>
      </c>
      <c r="P46" s="446">
        <f t="shared" si="8"/>
        <v>1095.742</v>
      </c>
      <c r="Q46" s="446">
        <f t="shared" si="8"/>
        <v>10.271000000000001</v>
      </c>
      <c r="R46" s="447">
        <f t="shared" si="8"/>
        <v>2</v>
      </c>
      <c r="S46" s="448"/>
    </row>
    <row r="47" spans="1:19" ht="25.5" customHeight="1" x14ac:dyDescent="0.25">
      <c r="A47" s="873">
        <v>35</v>
      </c>
      <c r="B47" s="912" t="s">
        <v>142</v>
      </c>
      <c r="C47" s="893">
        <f t="shared" si="7"/>
        <v>50</v>
      </c>
      <c r="D47" s="827">
        <v>50</v>
      </c>
      <c r="E47" s="137"/>
      <c r="F47" s="449"/>
      <c r="G47" s="888"/>
      <c r="H47" s="882"/>
      <c r="I47" s="882"/>
      <c r="J47" s="887"/>
      <c r="K47" s="910"/>
      <c r="L47" s="881"/>
      <c r="M47" s="881"/>
      <c r="N47" s="909"/>
      <c r="O47" s="445">
        <f t="shared" si="8"/>
        <v>50</v>
      </c>
      <c r="P47" s="446">
        <f t="shared" si="8"/>
        <v>50</v>
      </c>
      <c r="Q47" s="446">
        <f t="shared" si="8"/>
        <v>0</v>
      </c>
      <c r="R47" s="447">
        <f t="shared" si="8"/>
        <v>0</v>
      </c>
      <c r="S47" s="442"/>
    </row>
    <row r="48" spans="1:19" ht="26.25" customHeight="1" x14ac:dyDescent="0.25">
      <c r="A48" s="874">
        <v>36</v>
      </c>
      <c r="B48" s="99" t="s">
        <v>143</v>
      </c>
      <c r="C48" s="893">
        <f t="shared" si="7"/>
        <v>8</v>
      </c>
      <c r="D48" s="827">
        <v>8</v>
      </c>
      <c r="E48" s="827"/>
      <c r="F48" s="449"/>
      <c r="G48" s="888"/>
      <c r="H48" s="882"/>
      <c r="I48" s="882"/>
      <c r="J48" s="887"/>
      <c r="K48" s="910"/>
      <c r="L48" s="881"/>
      <c r="M48" s="881"/>
      <c r="N48" s="909"/>
      <c r="O48" s="445">
        <f t="shared" si="8"/>
        <v>8</v>
      </c>
      <c r="P48" s="446">
        <f t="shared" si="8"/>
        <v>8</v>
      </c>
      <c r="Q48" s="446">
        <f t="shared" si="8"/>
        <v>0</v>
      </c>
      <c r="R48" s="447">
        <f t="shared" si="8"/>
        <v>0</v>
      </c>
      <c r="S48" s="442"/>
    </row>
    <row r="49" spans="1:19" ht="26.25" customHeight="1" x14ac:dyDescent="0.25">
      <c r="A49" s="873">
        <v>37</v>
      </c>
      <c r="B49" s="1134" t="s">
        <v>387</v>
      </c>
      <c r="C49" s="450">
        <f t="shared" si="7"/>
        <v>22.882000000000001</v>
      </c>
      <c r="D49" s="443">
        <v>22.882000000000001</v>
      </c>
      <c r="E49" s="827"/>
      <c r="F49" s="449"/>
      <c r="G49" s="888"/>
      <c r="H49" s="882"/>
      <c r="I49" s="882"/>
      <c r="J49" s="887"/>
      <c r="K49" s="910"/>
      <c r="L49" s="881"/>
      <c r="M49" s="881"/>
      <c r="N49" s="909"/>
      <c r="O49" s="445">
        <f t="shared" si="8"/>
        <v>22.882000000000001</v>
      </c>
      <c r="P49" s="446">
        <f t="shared" si="8"/>
        <v>22.882000000000001</v>
      </c>
      <c r="Q49" s="446">
        <f t="shared" si="8"/>
        <v>0</v>
      </c>
      <c r="R49" s="447">
        <f t="shared" si="8"/>
        <v>0</v>
      </c>
      <c r="S49" s="442"/>
    </row>
    <row r="50" spans="1:19" ht="14.1" customHeight="1" x14ac:dyDescent="0.25">
      <c r="A50" s="874">
        <v>38</v>
      </c>
      <c r="B50" s="451" t="s">
        <v>144</v>
      </c>
      <c r="C50" s="893">
        <f t="shared" si="7"/>
        <v>4</v>
      </c>
      <c r="D50" s="827">
        <v>4</v>
      </c>
      <c r="E50" s="827"/>
      <c r="F50" s="452"/>
      <c r="G50" s="888"/>
      <c r="H50" s="882"/>
      <c r="I50" s="882"/>
      <c r="J50" s="887"/>
      <c r="K50" s="910"/>
      <c r="L50" s="881"/>
      <c r="M50" s="881"/>
      <c r="N50" s="909"/>
      <c r="O50" s="445">
        <f t="shared" si="8"/>
        <v>4</v>
      </c>
      <c r="P50" s="446">
        <f t="shared" si="8"/>
        <v>4</v>
      </c>
      <c r="Q50" s="446">
        <f t="shared" si="8"/>
        <v>0</v>
      </c>
      <c r="R50" s="447">
        <f t="shared" si="8"/>
        <v>0</v>
      </c>
      <c r="S50" s="442"/>
    </row>
    <row r="51" spans="1:19" ht="16.5" customHeight="1" x14ac:dyDescent="0.25">
      <c r="A51" s="873">
        <v>39</v>
      </c>
      <c r="B51" s="453" t="s">
        <v>145</v>
      </c>
      <c r="C51" s="454">
        <f t="shared" si="7"/>
        <v>10</v>
      </c>
      <c r="D51" s="71">
        <v>10</v>
      </c>
      <c r="E51" s="71">
        <v>2</v>
      </c>
      <c r="F51" s="455"/>
      <c r="G51" s="913">
        <v>128.1</v>
      </c>
      <c r="H51" s="914">
        <v>128.1</v>
      </c>
      <c r="I51" s="914">
        <v>82</v>
      </c>
      <c r="J51" s="887"/>
      <c r="K51" s="910"/>
      <c r="L51" s="881"/>
      <c r="M51" s="881"/>
      <c r="N51" s="909"/>
      <c r="O51" s="398">
        <f t="shared" si="8"/>
        <v>138.1</v>
      </c>
      <c r="P51" s="399">
        <f t="shared" si="8"/>
        <v>138.1</v>
      </c>
      <c r="Q51" s="399">
        <f t="shared" si="8"/>
        <v>84</v>
      </c>
      <c r="R51" s="915">
        <f t="shared" si="8"/>
        <v>0</v>
      </c>
      <c r="S51" s="442"/>
    </row>
    <row r="52" spans="1:19" ht="19.5" customHeight="1" x14ac:dyDescent="0.25">
      <c r="A52" s="874">
        <v>40</v>
      </c>
      <c r="B52" s="453" t="s">
        <v>146</v>
      </c>
      <c r="C52" s="454">
        <f t="shared" si="7"/>
        <v>205.3</v>
      </c>
      <c r="D52" s="71">
        <v>205.3</v>
      </c>
      <c r="E52" s="71">
        <v>157.30000000000001</v>
      </c>
      <c r="F52" s="456"/>
      <c r="G52" s="916"/>
      <c r="H52" s="882"/>
      <c r="I52" s="882"/>
      <c r="J52" s="887"/>
      <c r="K52" s="1123">
        <v>43.268999999999998</v>
      </c>
      <c r="L52" s="1124">
        <v>43.268999999999998</v>
      </c>
      <c r="M52" s="1124">
        <v>5</v>
      </c>
      <c r="N52" s="909"/>
      <c r="O52" s="398">
        <f t="shared" si="8"/>
        <v>248.56900000000002</v>
      </c>
      <c r="P52" s="399">
        <f t="shared" si="8"/>
        <v>248.56900000000002</v>
      </c>
      <c r="Q52" s="399">
        <f t="shared" si="8"/>
        <v>162.30000000000001</v>
      </c>
      <c r="R52" s="915">
        <f t="shared" si="8"/>
        <v>0</v>
      </c>
      <c r="S52" s="442"/>
    </row>
    <row r="53" spans="1:19" ht="16.5" customHeight="1" x14ac:dyDescent="0.25">
      <c r="A53" s="873">
        <v>41</v>
      </c>
      <c r="B53" s="458" t="s">
        <v>147</v>
      </c>
      <c r="C53" s="454">
        <f t="shared" si="7"/>
        <v>242.8</v>
      </c>
      <c r="D53" s="71">
        <v>242.8</v>
      </c>
      <c r="E53" s="71">
        <v>146.1</v>
      </c>
      <c r="F53" s="456"/>
      <c r="G53" s="911"/>
      <c r="H53" s="882"/>
      <c r="I53" s="882"/>
      <c r="J53" s="887"/>
      <c r="K53" s="910">
        <v>92</v>
      </c>
      <c r="L53" s="881">
        <v>92</v>
      </c>
      <c r="M53" s="881">
        <v>15</v>
      </c>
      <c r="N53" s="909"/>
      <c r="O53" s="398">
        <f t="shared" si="8"/>
        <v>334.8</v>
      </c>
      <c r="P53" s="399">
        <f t="shared" si="8"/>
        <v>334.8</v>
      </c>
      <c r="Q53" s="399">
        <f t="shared" si="8"/>
        <v>161.1</v>
      </c>
      <c r="R53" s="915">
        <f t="shared" si="8"/>
        <v>0</v>
      </c>
      <c r="S53" s="442"/>
    </row>
    <row r="54" spans="1:19" ht="22.5" customHeight="1" x14ac:dyDescent="0.25">
      <c r="A54" s="874">
        <v>42</v>
      </c>
      <c r="B54" s="459" t="s">
        <v>148</v>
      </c>
      <c r="C54" s="454">
        <f t="shared" si="7"/>
        <v>374.3</v>
      </c>
      <c r="D54" s="71">
        <v>374.3</v>
      </c>
      <c r="E54" s="71">
        <v>256.8</v>
      </c>
      <c r="F54" s="460"/>
      <c r="G54" s="461">
        <v>11.1</v>
      </c>
      <c r="H54" s="462">
        <v>11.1</v>
      </c>
      <c r="I54" s="917"/>
      <c r="J54" s="887"/>
      <c r="K54" s="910"/>
      <c r="L54" s="881"/>
      <c r="M54" s="881"/>
      <c r="N54" s="909"/>
      <c r="O54" s="398">
        <f t="shared" si="8"/>
        <v>385.40000000000003</v>
      </c>
      <c r="P54" s="399">
        <f t="shared" si="8"/>
        <v>385.40000000000003</v>
      </c>
      <c r="Q54" s="399">
        <f t="shared" si="8"/>
        <v>256.8</v>
      </c>
      <c r="R54" s="915">
        <f t="shared" si="8"/>
        <v>0</v>
      </c>
      <c r="S54" s="442"/>
    </row>
    <row r="55" spans="1:19" ht="28.5" customHeight="1" thickBot="1" x14ac:dyDescent="0.3">
      <c r="A55" s="873">
        <v>43</v>
      </c>
      <c r="B55" s="463" t="s">
        <v>149</v>
      </c>
      <c r="C55" s="464">
        <f t="shared" si="7"/>
        <v>252.7</v>
      </c>
      <c r="D55" s="465">
        <v>252.7</v>
      </c>
      <c r="E55" s="465">
        <v>159.80000000000001</v>
      </c>
      <c r="F55" s="466"/>
      <c r="G55" s="904">
        <v>271.2</v>
      </c>
      <c r="H55" s="902">
        <v>271.2</v>
      </c>
      <c r="I55" s="902">
        <v>207.8</v>
      </c>
      <c r="J55" s="906"/>
      <c r="K55" s="901">
        <v>2</v>
      </c>
      <c r="L55" s="902">
        <v>2</v>
      </c>
      <c r="M55" s="902"/>
      <c r="N55" s="918"/>
      <c r="O55" s="562">
        <f t="shared" si="8"/>
        <v>525.9</v>
      </c>
      <c r="P55" s="425">
        <f t="shared" si="8"/>
        <v>525.9</v>
      </c>
      <c r="Q55" s="425">
        <f t="shared" si="8"/>
        <v>367.6</v>
      </c>
      <c r="R55" s="426">
        <f t="shared" si="8"/>
        <v>0</v>
      </c>
      <c r="S55" s="442"/>
    </row>
    <row r="56" spans="1:19" ht="14.1" customHeight="1" thickBot="1" x14ac:dyDescent="0.3">
      <c r="A56" s="874">
        <v>44</v>
      </c>
      <c r="B56" s="470" t="s">
        <v>137</v>
      </c>
      <c r="C56" s="428">
        <f t="shared" ref="C56:R56" si="9">C43+C52+C53+C54+C55+C51</f>
        <v>3029.9820000000004</v>
      </c>
      <c r="D56" s="429">
        <f t="shared" si="9"/>
        <v>3029.9820000000004</v>
      </c>
      <c r="E56" s="429">
        <f t="shared" si="9"/>
        <v>722</v>
      </c>
      <c r="F56" s="430">
        <f t="shared" si="9"/>
        <v>0</v>
      </c>
      <c r="G56" s="471">
        <f t="shared" si="9"/>
        <v>1248.1419999999998</v>
      </c>
      <c r="H56" s="433">
        <f t="shared" si="9"/>
        <v>1246.1419999999998</v>
      </c>
      <c r="I56" s="433">
        <f t="shared" si="9"/>
        <v>300.07100000000003</v>
      </c>
      <c r="J56" s="472">
        <f t="shared" si="9"/>
        <v>2</v>
      </c>
      <c r="K56" s="471">
        <f t="shared" si="9"/>
        <v>137.26900000000001</v>
      </c>
      <c r="L56" s="429">
        <f t="shared" si="9"/>
        <v>137.26900000000001</v>
      </c>
      <c r="M56" s="429">
        <f t="shared" si="9"/>
        <v>20</v>
      </c>
      <c r="N56" s="430">
        <f t="shared" si="9"/>
        <v>0</v>
      </c>
      <c r="O56" s="431">
        <f t="shared" si="9"/>
        <v>4415.3930000000009</v>
      </c>
      <c r="P56" s="429">
        <f t="shared" si="9"/>
        <v>4413.3930000000009</v>
      </c>
      <c r="Q56" s="432">
        <f t="shared" si="9"/>
        <v>1042.0709999999999</v>
      </c>
      <c r="R56" s="434">
        <f t="shared" si="9"/>
        <v>2</v>
      </c>
      <c r="S56" s="392"/>
    </row>
    <row r="57" spans="1:19" ht="14.1" customHeight="1" thickBot="1" x14ac:dyDescent="0.3">
      <c r="A57" s="873">
        <v>45</v>
      </c>
      <c r="B57" s="1253" t="s">
        <v>150</v>
      </c>
      <c r="C57" s="1255"/>
      <c r="D57" s="1255"/>
      <c r="E57" s="1255"/>
      <c r="F57" s="1255"/>
      <c r="G57" s="1255"/>
      <c r="H57" s="1255"/>
      <c r="I57" s="1255"/>
      <c r="J57" s="1255"/>
      <c r="K57" s="1255"/>
      <c r="L57" s="1255"/>
      <c r="M57" s="1255"/>
      <c r="N57" s="1255"/>
      <c r="O57" s="1255"/>
      <c r="P57" s="1255"/>
      <c r="Q57" s="1255"/>
      <c r="R57" s="1256"/>
      <c r="S57" s="762"/>
    </row>
    <row r="58" spans="1:19" ht="14.1" customHeight="1" x14ac:dyDescent="0.25">
      <c r="A58" s="874">
        <v>46</v>
      </c>
      <c r="B58" s="473" t="s">
        <v>109</v>
      </c>
      <c r="C58" s="474">
        <f>C59+C61+C71+C72+C70+C60</f>
        <v>790.04700000000003</v>
      </c>
      <c r="D58" s="475">
        <f t="shared" ref="D58:R58" si="10">D59+D61+D71+D72+D70+D60</f>
        <v>790.04700000000003</v>
      </c>
      <c r="E58" s="475">
        <f t="shared" si="10"/>
        <v>28.6</v>
      </c>
      <c r="F58" s="476">
        <f t="shared" si="10"/>
        <v>0</v>
      </c>
      <c r="G58" s="474">
        <f t="shared" si="10"/>
        <v>0</v>
      </c>
      <c r="H58" s="475">
        <f t="shared" si="10"/>
        <v>0</v>
      </c>
      <c r="I58" s="475">
        <f t="shared" si="10"/>
        <v>0</v>
      </c>
      <c r="J58" s="476">
        <f t="shared" si="10"/>
        <v>0</v>
      </c>
      <c r="K58" s="474">
        <f t="shared" si="10"/>
        <v>0</v>
      </c>
      <c r="L58" s="475">
        <f t="shared" si="10"/>
        <v>0</v>
      </c>
      <c r="M58" s="475">
        <f t="shared" si="10"/>
        <v>0</v>
      </c>
      <c r="N58" s="476">
        <f t="shared" si="10"/>
        <v>0</v>
      </c>
      <c r="O58" s="474">
        <f t="shared" si="10"/>
        <v>790.04700000000003</v>
      </c>
      <c r="P58" s="475">
        <f t="shared" si="10"/>
        <v>790.04700000000003</v>
      </c>
      <c r="Q58" s="475">
        <f t="shared" si="10"/>
        <v>28.6</v>
      </c>
      <c r="R58" s="477">
        <f t="shared" si="10"/>
        <v>0</v>
      </c>
      <c r="S58" s="478"/>
    </row>
    <row r="59" spans="1:19" ht="24" customHeight="1" x14ac:dyDescent="0.25">
      <c r="A59" s="873">
        <v>47</v>
      </c>
      <c r="B59" s="408" t="s">
        <v>388</v>
      </c>
      <c r="C59" s="397">
        <f>D59+F59</f>
        <v>258.04700000000003</v>
      </c>
      <c r="D59" s="443">
        <v>258.04700000000003</v>
      </c>
      <c r="E59" s="479"/>
      <c r="F59" s="480"/>
      <c r="G59" s="919"/>
      <c r="H59" s="882"/>
      <c r="I59" s="882"/>
      <c r="J59" s="883"/>
      <c r="K59" s="170"/>
      <c r="L59" s="882"/>
      <c r="M59" s="882"/>
      <c r="N59" s="170"/>
      <c r="O59" s="481">
        <f>C59+G59+K59</f>
        <v>258.04700000000003</v>
      </c>
      <c r="P59" s="418">
        <f t="shared" ref="P59:R61" si="11">D59+H59+L59</f>
        <v>258.04700000000003</v>
      </c>
      <c r="Q59" s="418">
        <f t="shared" si="11"/>
        <v>0</v>
      </c>
      <c r="R59" s="482">
        <f t="shared" si="11"/>
        <v>0</v>
      </c>
      <c r="S59" s="483"/>
    </row>
    <row r="60" spans="1:19" ht="23.25" customHeight="1" x14ac:dyDescent="0.25">
      <c r="A60" s="873"/>
      <c r="B60" s="1134" t="s">
        <v>387</v>
      </c>
      <c r="C60" s="397">
        <f>D60+F60</f>
        <v>50</v>
      </c>
      <c r="D60" s="443">
        <v>50</v>
      </c>
      <c r="E60" s="479"/>
      <c r="F60" s="480"/>
      <c r="G60" s="919"/>
      <c r="H60" s="882"/>
      <c r="I60" s="882"/>
      <c r="J60" s="883"/>
      <c r="K60" s="170"/>
      <c r="L60" s="882"/>
      <c r="M60" s="882"/>
      <c r="N60" s="170"/>
      <c r="O60" s="481">
        <f>C60+G60+K60</f>
        <v>50</v>
      </c>
      <c r="P60" s="418">
        <f>D60+H60+L60</f>
        <v>50</v>
      </c>
      <c r="Q60" s="418">
        <f>E60+I60+M60</f>
        <v>0</v>
      </c>
      <c r="R60" s="482">
        <f>F60+J60+N60</f>
        <v>0</v>
      </c>
      <c r="S60" s="483"/>
    </row>
    <row r="61" spans="1:19" ht="25.5" customHeight="1" x14ac:dyDescent="0.25">
      <c r="A61" s="874">
        <v>48</v>
      </c>
      <c r="B61" s="484" t="s">
        <v>151</v>
      </c>
      <c r="C61" s="485">
        <f>C62+C63+C64+C65+C66+C67+C68+C69</f>
        <v>24</v>
      </c>
      <c r="D61" s="459">
        <f>D62+D63+D64+D65+D66+D67+D68+D69</f>
        <v>24</v>
      </c>
      <c r="E61" s="459">
        <f>E62+E63+E64+E65+E66+E67+E68+E69</f>
        <v>0</v>
      </c>
      <c r="F61" s="486">
        <f>F62+F63+F64+F65+F66+F67+F68+F69</f>
        <v>0</v>
      </c>
      <c r="G61" s="888"/>
      <c r="H61" s="882"/>
      <c r="I61" s="882"/>
      <c r="J61" s="887"/>
      <c r="K61" s="894"/>
      <c r="L61" s="882"/>
      <c r="M61" s="882"/>
      <c r="N61" s="920"/>
      <c r="O61" s="481">
        <f>C61+G61+K61</f>
        <v>24</v>
      </c>
      <c r="P61" s="418">
        <f t="shared" si="11"/>
        <v>24</v>
      </c>
      <c r="Q61" s="418">
        <f t="shared" si="11"/>
        <v>0</v>
      </c>
      <c r="R61" s="482">
        <f t="shared" si="11"/>
        <v>0</v>
      </c>
      <c r="S61" s="483"/>
    </row>
    <row r="62" spans="1:19" ht="14.1" customHeight="1" x14ac:dyDescent="0.25">
      <c r="A62" s="873">
        <v>49</v>
      </c>
      <c r="B62" s="393" t="s">
        <v>112</v>
      </c>
      <c r="C62" s="893">
        <f>D62+F62</f>
        <v>3.2</v>
      </c>
      <c r="D62" s="26">
        <v>3.2</v>
      </c>
      <c r="E62" s="443"/>
      <c r="F62" s="487"/>
      <c r="G62" s="888"/>
      <c r="H62" s="882"/>
      <c r="I62" s="882"/>
      <c r="J62" s="887"/>
      <c r="K62" s="894"/>
      <c r="L62" s="882"/>
      <c r="M62" s="882"/>
      <c r="N62" s="920"/>
      <c r="O62" s="481">
        <f t="shared" ref="O62:R73" si="12">C62+G62+K62</f>
        <v>3.2</v>
      </c>
      <c r="P62" s="418">
        <f t="shared" si="12"/>
        <v>3.2</v>
      </c>
      <c r="Q62" s="418">
        <f t="shared" si="12"/>
        <v>0</v>
      </c>
      <c r="R62" s="482">
        <f t="shared" si="12"/>
        <v>0</v>
      </c>
      <c r="S62" s="483"/>
    </row>
    <row r="63" spans="1:19" ht="14.1" customHeight="1" x14ac:dyDescent="0.25">
      <c r="A63" s="874">
        <v>50</v>
      </c>
      <c r="B63" s="393" t="s">
        <v>113</v>
      </c>
      <c r="C63" s="893">
        <f t="shared" ref="C63:C72" si="13">D63+F63</f>
        <v>2.1</v>
      </c>
      <c r="D63" s="26">
        <v>2.1</v>
      </c>
      <c r="E63" s="443"/>
      <c r="F63" s="487"/>
      <c r="G63" s="888"/>
      <c r="H63" s="882"/>
      <c r="I63" s="882"/>
      <c r="J63" s="887"/>
      <c r="K63" s="894"/>
      <c r="L63" s="882"/>
      <c r="M63" s="882"/>
      <c r="N63" s="920"/>
      <c r="O63" s="481">
        <f t="shared" si="12"/>
        <v>2.1</v>
      </c>
      <c r="P63" s="418">
        <f t="shared" si="12"/>
        <v>2.1</v>
      </c>
      <c r="Q63" s="418">
        <f t="shared" si="12"/>
        <v>0</v>
      </c>
      <c r="R63" s="482">
        <f t="shared" si="12"/>
        <v>0</v>
      </c>
      <c r="S63" s="483"/>
    </row>
    <row r="64" spans="1:19" ht="14.1" customHeight="1" x14ac:dyDescent="0.25">
      <c r="A64" s="873">
        <v>51</v>
      </c>
      <c r="B64" s="393" t="s">
        <v>114</v>
      </c>
      <c r="C64" s="893">
        <f t="shared" si="13"/>
        <v>8</v>
      </c>
      <c r="D64" s="26">
        <v>8</v>
      </c>
      <c r="E64" s="443"/>
      <c r="F64" s="487"/>
      <c r="G64" s="888"/>
      <c r="H64" s="882"/>
      <c r="I64" s="882"/>
      <c r="J64" s="887"/>
      <c r="K64" s="894"/>
      <c r="L64" s="882"/>
      <c r="M64" s="882"/>
      <c r="N64" s="920"/>
      <c r="O64" s="481">
        <f t="shared" si="12"/>
        <v>8</v>
      </c>
      <c r="P64" s="418">
        <f t="shared" si="12"/>
        <v>8</v>
      </c>
      <c r="Q64" s="418">
        <f t="shared" si="12"/>
        <v>0</v>
      </c>
      <c r="R64" s="482">
        <f t="shared" si="12"/>
        <v>0</v>
      </c>
      <c r="S64" s="483"/>
    </row>
    <row r="65" spans="1:19" ht="14.1" customHeight="1" x14ac:dyDescent="0.25">
      <c r="A65" s="874">
        <v>52</v>
      </c>
      <c r="B65" s="397" t="s">
        <v>115</v>
      </c>
      <c r="C65" s="893">
        <f t="shared" si="13"/>
        <v>1.6</v>
      </c>
      <c r="D65" s="26">
        <v>1.6</v>
      </c>
      <c r="E65" s="443"/>
      <c r="F65" s="487"/>
      <c r="G65" s="888"/>
      <c r="H65" s="882"/>
      <c r="I65" s="882"/>
      <c r="J65" s="887"/>
      <c r="K65" s="894"/>
      <c r="L65" s="882"/>
      <c r="M65" s="882"/>
      <c r="N65" s="920"/>
      <c r="O65" s="481">
        <f t="shared" si="12"/>
        <v>1.6</v>
      </c>
      <c r="P65" s="418">
        <f t="shared" si="12"/>
        <v>1.6</v>
      </c>
      <c r="Q65" s="418">
        <f t="shared" si="12"/>
        <v>0</v>
      </c>
      <c r="R65" s="482">
        <f t="shared" si="12"/>
        <v>0</v>
      </c>
      <c r="S65" s="483"/>
    </row>
    <row r="66" spans="1:19" ht="14.1" customHeight="1" x14ac:dyDescent="0.25">
      <c r="A66" s="873">
        <v>53</v>
      </c>
      <c r="B66" s="397" t="s">
        <v>116</v>
      </c>
      <c r="C66" s="893">
        <f t="shared" si="13"/>
        <v>0.2</v>
      </c>
      <c r="D66" s="26">
        <v>0.2</v>
      </c>
      <c r="E66" s="443"/>
      <c r="F66" s="487"/>
      <c r="G66" s="888"/>
      <c r="H66" s="882"/>
      <c r="I66" s="882"/>
      <c r="J66" s="887"/>
      <c r="K66" s="894"/>
      <c r="L66" s="882"/>
      <c r="M66" s="882"/>
      <c r="N66" s="920"/>
      <c r="O66" s="481">
        <f t="shared" si="12"/>
        <v>0.2</v>
      </c>
      <c r="P66" s="418">
        <f t="shared" si="12"/>
        <v>0.2</v>
      </c>
      <c r="Q66" s="418">
        <f t="shared" si="12"/>
        <v>0</v>
      </c>
      <c r="R66" s="482">
        <f t="shared" si="12"/>
        <v>0</v>
      </c>
      <c r="S66" s="483"/>
    </row>
    <row r="67" spans="1:19" ht="14.1" customHeight="1" x14ac:dyDescent="0.25">
      <c r="A67" s="874">
        <v>54</v>
      </c>
      <c r="B67" s="397" t="s">
        <v>117</v>
      </c>
      <c r="C67" s="893">
        <f t="shared" si="13"/>
        <v>1.2</v>
      </c>
      <c r="D67" s="26">
        <v>1.2</v>
      </c>
      <c r="E67" s="443"/>
      <c r="F67" s="487"/>
      <c r="G67" s="888"/>
      <c r="H67" s="882"/>
      <c r="I67" s="882"/>
      <c r="J67" s="887"/>
      <c r="K67" s="894"/>
      <c r="L67" s="882"/>
      <c r="M67" s="882"/>
      <c r="N67" s="920"/>
      <c r="O67" s="481">
        <f t="shared" si="12"/>
        <v>1.2</v>
      </c>
      <c r="P67" s="418">
        <f t="shared" si="12"/>
        <v>1.2</v>
      </c>
      <c r="Q67" s="418">
        <f t="shared" si="12"/>
        <v>0</v>
      </c>
      <c r="R67" s="482">
        <f t="shared" si="12"/>
        <v>0</v>
      </c>
      <c r="S67" s="483"/>
    </row>
    <row r="68" spans="1:19" ht="14.1" customHeight="1" x14ac:dyDescent="0.25">
      <c r="A68" s="873">
        <v>55</v>
      </c>
      <c r="B68" s="393" t="s">
        <v>118</v>
      </c>
      <c r="C68" s="893">
        <f t="shared" si="13"/>
        <v>0.2</v>
      </c>
      <c r="D68" s="26">
        <v>0.2</v>
      </c>
      <c r="E68" s="443"/>
      <c r="F68" s="487"/>
      <c r="G68" s="888"/>
      <c r="H68" s="882"/>
      <c r="I68" s="882"/>
      <c r="J68" s="887"/>
      <c r="K68" s="894"/>
      <c r="L68" s="882"/>
      <c r="M68" s="882"/>
      <c r="N68" s="920"/>
      <c r="O68" s="481">
        <f t="shared" si="12"/>
        <v>0.2</v>
      </c>
      <c r="P68" s="418">
        <f t="shared" si="12"/>
        <v>0.2</v>
      </c>
      <c r="Q68" s="418">
        <f t="shared" si="12"/>
        <v>0</v>
      </c>
      <c r="R68" s="482">
        <f t="shared" si="12"/>
        <v>0</v>
      </c>
      <c r="S68" s="483"/>
    </row>
    <row r="69" spans="1:19" ht="14.1" customHeight="1" x14ac:dyDescent="0.25">
      <c r="A69" s="874">
        <v>56</v>
      </c>
      <c r="B69" s="99" t="s">
        <v>119</v>
      </c>
      <c r="C69" s="893">
        <f t="shared" si="13"/>
        <v>7.5</v>
      </c>
      <c r="D69" s="26">
        <v>7.5</v>
      </c>
      <c r="E69" s="137"/>
      <c r="F69" s="488"/>
      <c r="G69" s="888"/>
      <c r="H69" s="882"/>
      <c r="I69" s="882"/>
      <c r="J69" s="887"/>
      <c r="K69" s="894"/>
      <c r="L69" s="882"/>
      <c r="M69" s="882"/>
      <c r="N69" s="920"/>
      <c r="O69" s="481">
        <f t="shared" si="12"/>
        <v>7.5</v>
      </c>
      <c r="P69" s="418">
        <f t="shared" si="12"/>
        <v>7.5</v>
      </c>
      <c r="Q69" s="418">
        <f t="shared" si="12"/>
        <v>0</v>
      </c>
      <c r="R69" s="482">
        <f t="shared" si="12"/>
        <v>0</v>
      </c>
      <c r="S69" s="483"/>
    </row>
    <row r="70" spans="1:19" ht="22.5" customHeight="1" x14ac:dyDescent="0.25">
      <c r="A70" s="873">
        <v>57</v>
      </c>
      <c r="B70" s="489" t="s">
        <v>389</v>
      </c>
      <c r="C70" s="893">
        <f t="shared" si="13"/>
        <v>450</v>
      </c>
      <c r="D70" s="75">
        <v>450</v>
      </c>
      <c r="E70" s="137">
        <v>28.6</v>
      </c>
      <c r="F70" s="488"/>
      <c r="G70" s="888"/>
      <c r="H70" s="882"/>
      <c r="I70" s="882"/>
      <c r="J70" s="887"/>
      <c r="K70" s="894"/>
      <c r="L70" s="882"/>
      <c r="M70" s="882"/>
      <c r="N70" s="920"/>
      <c r="O70" s="481">
        <f>C70+G70+K70</f>
        <v>450</v>
      </c>
      <c r="P70" s="418">
        <f>D70+H70+L70</f>
        <v>450</v>
      </c>
      <c r="Q70" s="418">
        <f>E70+I70+M70</f>
        <v>28.6</v>
      </c>
      <c r="R70" s="482">
        <f>F70+J70+N70</f>
        <v>0</v>
      </c>
      <c r="S70" s="483"/>
    </row>
    <row r="71" spans="1:19" ht="14.1" customHeight="1" x14ac:dyDescent="0.25">
      <c r="A71" s="874">
        <v>58</v>
      </c>
      <c r="B71" s="412" t="s">
        <v>153</v>
      </c>
      <c r="C71" s="893">
        <f t="shared" si="13"/>
        <v>3</v>
      </c>
      <c r="D71" s="827">
        <v>3</v>
      </c>
      <c r="E71" s="137"/>
      <c r="F71" s="488"/>
      <c r="G71" s="888"/>
      <c r="H71" s="882"/>
      <c r="I71" s="882"/>
      <c r="J71" s="887"/>
      <c r="K71" s="894"/>
      <c r="L71" s="882"/>
      <c r="M71" s="882"/>
      <c r="N71" s="920"/>
      <c r="O71" s="481">
        <f t="shared" si="12"/>
        <v>3</v>
      </c>
      <c r="P71" s="418">
        <f t="shared" si="12"/>
        <v>3</v>
      </c>
      <c r="Q71" s="418">
        <f t="shared" si="12"/>
        <v>0</v>
      </c>
      <c r="R71" s="482">
        <f t="shared" si="12"/>
        <v>0</v>
      </c>
      <c r="S71" s="483"/>
    </row>
    <row r="72" spans="1:19" ht="15" customHeight="1" thickBot="1" x14ac:dyDescent="0.3">
      <c r="A72" s="873">
        <v>59</v>
      </c>
      <c r="B72" s="490" t="s">
        <v>154</v>
      </c>
      <c r="C72" s="899">
        <f t="shared" si="13"/>
        <v>5</v>
      </c>
      <c r="D72" s="900">
        <v>5</v>
      </c>
      <c r="E72" s="491"/>
      <c r="F72" s="492"/>
      <c r="G72" s="921"/>
      <c r="H72" s="905"/>
      <c r="I72" s="905"/>
      <c r="J72" s="906"/>
      <c r="K72" s="922"/>
      <c r="L72" s="905"/>
      <c r="M72" s="905"/>
      <c r="N72" s="923"/>
      <c r="O72" s="493">
        <f t="shared" si="12"/>
        <v>5</v>
      </c>
      <c r="P72" s="494">
        <f t="shared" si="12"/>
        <v>5</v>
      </c>
      <c r="Q72" s="494">
        <f t="shared" si="12"/>
        <v>0</v>
      </c>
      <c r="R72" s="495">
        <f t="shared" si="12"/>
        <v>0</v>
      </c>
      <c r="S72" s="483"/>
    </row>
    <row r="73" spans="1:19" ht="14.1" customHeight="1" thickBot="1" x14ac:dyDescent="0.3">
      <c r="A73" s="874">
        <v>60</v>
      </c>
      <c r="B73" s="427" t="s">
        <v>137</v>
      </c>
      <c r="C73" s="496">
        <f t="shared" ref="C73:N73" si="14">C58</f>
        <v>790.04700000000003</v>
      </c>
      <c r="D73" s="497">
        <f t="shared" si="14"/>
        <v>790.04700000000003</v>
      </c>
      <c r="E73" s="498">
        <f t="shared" si="14"/>
        <v>28.6</v>
      </c>
      <c r="F73" s="499">
        <f t="shared" si="14"/>
        <v>0</v>
      </c>
      <c r="G73" s="500">
        <f t="shared" si="14"/>
        <v>0</v>
      </c>
      <c r="H73" s="498">
        <f t="shared" si="14"/>
        <v>0</v>
      </c>
      <c r="I73" s="498">
        <f t="shared" si="14"/>
        <v>0</v>
      </c>
      <c r="J73" s="501">
        <f t="shared" si="14"/>
        <v>0</v>
      </c>
      <c r="K73" s="499">
        <f t="shared" si="14"/>
        <v>0</v>
      </c>
      <c r="L73" s="498">
        <f t="shared" si="14"/>
        <v>0</v>
      </c>
      <c r="M73" s="498">
        <f t="shared" si="14"/>
        <v>0</v>
      </c>
      <c r="N73" s="499">
        <f t="shared" si="14"/>
        <v>0</v>
      </c>
      <c r="O73" s="431">
        <f>C73+G73+K73</f>
        <v>790.04700000000003</v>
      </c>
      <c r="P73" s="432">
        <f t="shared" si="12"/>
        <v>790.04700000000003</v>
      </c>
      <c r="Q73" s="432">
        <f t="shared" si="12"/>
        <v>28.6</v>
      </c>
      <c r="R73" s="924">
        <f t="shared" si="12"/>
        <v>0</v>
      </c>
      <c r="S73" s="392"/>
    </row>
    <row r="74" spans="1:19" ht="14.1" customHeight="1" thickBot="1" x14ac:dyDescent="0.3">
      <c r="A74" s="873">
        <v>61</v>
      </c>
      <c r="B74" s="1253" t="s">
        <v>155</v>
      </c>
      <c r="C74" s="1254"/>
      <c r="D74" s="1254"/>
      <c r="E74" s="1254"/>
      <c r="F74" s="1254"/>
      <c r="G74" s="1254"/>
      <c r="H74" s="1254"/>
      <c r="I74" s="1254"/>
      <c r="J74" s="1254"/>
      <c r="K74" s="1254"/>
      <c r="L74" s="1254"/>
      <c r="M74" s="1254"/>
      <c r="N74" s="1254"/>
      <c r="O74" s="1254"/>
      <c r="P74" s="1254"/>
      <c r="Q74" s="1254"/>
      <c r="R74" s="1281"/>
      <c r="S74" s="762"/>
    </row>
    <row r="75" spans="1:19" ht="14.1" customHeight="1" x14ac:dyDescent="0.25">
      <c r="A75" s="874">
        <v>62</v>
      </c>
      <c r="B75" s="387" t="s">
        <v>109</v>
      </c>
      <c r="C75" s="388">
        <f>C76+C85+C95+C98+C99+C100+C101+C103+C102+C104+C94</f>
        <v>2128.5</v>
      </c>
      <c r="D75" s="389">
        <f t="shared" ref="D75:R75" si="15">D76+D85+D95+D98+D99+D100+D101+D103+D102+D104+D94</f>
        <v>1833.5</v>
      </c>
      <c r="E75" s="389">
        <f t="shared" si="15"/>
        <v>0</v>
      </c>
      <c r="F75" s="390">
        <f t="shared" si="15"/>
        <v>295</v>
      </c>
      <c r="G75" s="388">
        <f t="shared" si="15"/>
        <v>178</v>
      </c>
      <c r="H75" s="389">
        <f t="shared" si="15"/>
        <v>0</v>
      </c>
      <c r="I75" s="389">
        <f t="shared" si="15"/>
        <v>0</v>
      </c>
      <c r="J75" s="390">
        <f t="shared" si="15"/>
        <v>178</v>
      </c>
      <c r="K75" s="388">
        <f t="shared" si="15"/>
        <v>0</v>
      </c>
      <c r="L75" s="389">
        <f t="shared" si="15"/>
        <v>0</v>
      </c>
      <c r="M75" s="389">
        <f t="shared" si="15"/>
        <v>0</v>
      </c>
      <c r="N75" s="390">
        <f t="shared" si="15"/>
        <v>0</v>
      </c>
      <c r="O75" s="388">
        <f t="shared" si="15"/>
        <v>2306.5</v>
      </c>
      <c r="P75" s="389">
        <f t="shared" si="15"/>
        <v>1833.5</v>
      </c>
      <c r="Q75" s="389">
        <f t="shared" si="15"/>
        <v>0</v>
      </c>
      <c r="R75" s="391">
        <f t="shared" si="15"/>
        <v>473</v>
      </c>
      <c r="S75" s="437"/>
    </row>
    <row r="76" spans="1:19" ht="24" customHeight="1" x14ac:dyDescent="0.25">
      <c r="A76" s="873">
        <v>63</v>
      </c>
      <c r="B76" s="473" t="s">
        <v>156</v>
      </c>
      <c r="C76" s="502">
        <f>C77+C78+C79+C80+C81+C82+C83+C84</f>
        <v>180</v>
      </c>
      <c r="D76" s="418">
        <f>D77+D78+D79+D80+D81+D82+D83+D84</f>
        <v>180</v>
      </c>
      <c r="E76" s="418">
        <f>E77+E78+E79+E80+E81+E82+E83+E84</f>
        <v>0</v>
      </c>
      <c r="F76" s="503">
        <f>F77+F78+F79+F80+F81+F82+F83+F84</f>
        <v>0</v>
      </c>
      <c r="G76" s="919"/>
      <c r="H76" s="882"/>
      <c r="I76" s="882"/>
      <c r="J76" s="883"/>
      <c r="K76" s="170"/>
      <c r="L76" s="882"/>
      <c r="M76" s="882"/>
      <c r="N76" s="170"/>
      <c r="O76" s="445">
        <f>C76+G76+K76</f>
        <v>180</v>
      </c>
      <c r="P76" s="446">
        <f>D76+H76+L76</f>
        <v>180</v>
      </c>
      <c r="Q76" s="446">
        <f>E76+I76+M76</f>
        <v>0</v>
      </c>
      <c r="R76" s="447">
        <f>F76+J76+N76</f>
        <v>0</v>
      </c>
      <c r="S76" s="442"/>
    </row>
    <row r="77" spans="1:19" ht="14.1" customHeight="1" x14ac:dyDescent="0.25">
      <c r="A77" s="874">
        <v>64</v>
      </c>
      <c r="B77" s="393" t="s">
        <v>112</v>
      </c>
      <c r="C77" s="925">
        <f>D77+F77</f>
        <v>9</v>
      </c>
      <c r="D77" s="105">
        <v>9</v>
      </c>
      <c r="E77" s="504"/>
      <c r="F77" s="505"/>
      <c r="G77" s="888"/>
      <c r="H77" s="882"/>
      <c r="I77" s="882"/>
      <c r="J77" s="887"/>
      <c r="K77" s="894"/>
      <c r="L77" s="882"/>
      <c r="M77" s="882"/>
      <c r="N77" s="920"/>
      <c r="O77" s="445">
        <f t="shared" ref="O77:R104" si="16">C77+G77+K77</f>
        <v>9</v>
      </c>
      <c r="P77" s="446">
        <f t="shared" si="16"/>
        <v>9</v>
      </c>
      <c r="Q77" s="446">
        <f t="shared" si="16"/>
        <v>0</v>
      </c>
      <c r="R77" s="447">
        <f t="shared" si="16"/>
        <v>0</v>
      </c>
      <c r="S77" s="442"/>
    </row>
    <row r="78" spans="1:19" ht="14.1" customHeight="1" x14ac:dyDescent="0.25">
      <c r="A78" s="873">
        <v>65</v>
      </c>
      <c r="B78" s="393" t="s">
        <v>113</v>
      </c>
      <c r="C78" s="925">
        <f t="shared" ref="C78:C84" si="17">D78+F78</f>
        <v>1.8</v>
      </c>
      <c r="D78" s="26">
        <v>1.8</v>
      </c>
      <c r="E78" s="443"/>
      <c r="F78" s="505"/>
      <c r="G78" s="888"/>
      <c r="H78" s="882"/>
      <c r="I78" s="882"/>
      <c r="J78" s="887"/>
      <c r="K78" s="894"/>
      <c r="L78" s="882"/>
      <c r="M78" s="882"/>
      <c r="N78" s="920"/>
      <c r="O78" s="445">
        <f t="shared" si="16"/>
        <v>1.8</v>
      </c>
      <c r="P78" s="446">
        <f t="shared" si="16"/>
        <v>1.8</v>
      </c>
      <c r="Q78" s="446">
        <f t="shared" si="16"/>
        <v>0</v>
      </c>
      <c r="R78" s="447">
        <f t="shared" si="16"/>
        <v>0</v>
      </c>
      <c r="S78" s="442"/>
    </row>
    <row r="79" spans="1:19" ht="14.1" customHeight="1" x14ac:dyDescent="0.25">
      <c r="A79" s="874">
        <v>66</v>
      </c>
      <c r="B79" s="393" t="s">
        <v>114</v>
      </c>
      <c r="C79" s="925">
        <f t="shared" si="17"/>
        <v>60.2</v>
      </c>
      <c r="D79" s="26">
        <v>60.2</v>
      </c>
      <c r="E79" s="443"/>
      <c r="F79" s="505"/>
      <c r="G79" s="888"/>
      <c r="H79" s="882"/>
      <c r="I79" s="882"/>
      <c r="J79" s="887"/>
      <c r="K79" s="894"/>
      <c r="L79" s="882"/>
      <c r="M79" s="882"/>
      <c r="N79" s="920"/>
      <c r="O79" s="445">
        <f t="shared" si="16"/>
        <v>60.2</v>
      </c>
      <c r="P79" s="446">
        <f t="shared" si="16"/>
        <v>60.2</v>
      </c>
      <c r="Q79" s="446">
        <f t="shared" si="16"/>
        <v>0</v>
      </c>
      <c r="R79" s="447">
        <f t="shared" si="16"/>
        <v>0</v>
      </c>
      <c r="S79" s="442"/>
    </row>
    <row r="80" spans="1:19" ht="14.1" customHeight="1" x14ac:dyDescent="0.25">
      <c r="A80" s="873">
        <v>67</v>
      </c>
      <c r="B80" s="393" t="s">
        <v>115</v>
      </c>
      <c r="C80" s="925">
        <f t="shared" si="17"/>
        <v>8.5</v>
      </c>
      <c r="D80" s="26">
        <v>8.5</v>
      </c>
      <c r="E80" s="443"/>
      <c r="F80" s="505"/>
      <c r="G80" s="888"/>
      <c r="H80" s="882"/>
      <c r="I80" s="882"/>
      <c r="J80" s="887"/>
      <c r="K80" s="894"/>
      <c r="L80" s="882"/>
      <c r="M80" s="882"/>
      <c r="N80" s="920"/>
      <c r="O80" s="445">
        <f t="shared" si="16"/>
        <v>8.5</v>
      </c>
      <c r="P80" s="446">
        <f t="shared" si="16"/>
        <v>8.5</v>
      </c>
      <c r="Q80" s="446">
        <f t="shared" si="16"/>
        <v>0</v>
      </c>
      <c r="R80" s="447">
        <f t="shared" si="16"/>
        <v>0</v>
      </c>
      <c r="S80" s="442"/>
    </row>
    <row r="81" spans="1:20" ht="14.1" customHeight="1" x14ac:dyDescent="0.25">
      <c r="A81" s="874">
        <v>68</v>
      </c>
      <c r="B81" s="393" t="s">
        <v>116</v>
      </c>
      <c r="C81" s="925">
        <f t="shared" si="17"/>
        <v>6</v>
      </c>
      <c r="D81" s="26">
        <v>6</v>
      </c>
      <c r="E81" s="443"/>
      <c r="F81" s="505"/>
      <c r="G81" s="888"/>
      <c r="H81" s="882"/>
      <c r="I81" s="882"/>
      <c r="J81" s="887"/>
      <c r="K81" s="894"/>
      <c r="L81" s="882"/>
      <c r="M81" s="882"/>
      <c r="N81" s="920"/>
      <c r="O81" s="445">
        <f t="shared" si="16"/>
        <v>6</v>
      </c>
      <c r="P81" s="446">
        <f t="shared" si="16"/>
        <v>6</v>
      </c>
      <c r="Q81" s="446">
        <f t="shared" si="16"/>
        <v>0</v>
      </c>
      <c r="R81" s="447">
        <f t="shared" si="16"/>
        <v>0</v>
      </c>
      <c r="S81" s="442"/>
    </row>
    <row r="82" spans="1:20" ht="14.1" customHeight="1" x14ac:dyDescent="0.25">
      <c r="A82" s="873">
        <v>69</v>
      </c>
      <c r="B82" s="393" t="s">
        <v>117</v>
      </c>
      <c r="C82" s="925">
        <f t="shared" si="17"/>
        <v>20</v>
      </c>
      <c r="D82" s="26">
        <v>20</v>
      </c>
      <c r="E82" s="443"/>
      <c r="F82" s="505"/>
      <c r="G82" s="888"/>
      <c r="H82" s="882"/>
      <c r="I82" s="882"/>
      <c r="J82" s="887"/>
      <c r="K82" s="894"/>
      <c r="L82" s="882"/>
      <c r="M82" s="882"/>
      <c r="N82" s="920"/>
      <c r="O82" s="445">
        <f t="shared" si="16"/>
        <v>20</v>
      </c>
      <c r="P82" s="446">
        <f t="shared" si="16"/>
        <v>20</v>
      </c>
      <c r="Q82" s="446">
        <f t="shared" si="16"/>
        <v>0</v>
      </c>
      <c r="R82" s="447">
        <f t="shared" si="16"/>
        <v>0</v>
      </c>
      <c r="S82" s="442"/>
    </row>
    <row r="83" spans="1:20" ht="14.1" customHeight="1" x14ac:dyDescent="0.25">
      <c r="A83" s="874">
        <v>70</v>
      </c>
      <c r="B83" s="393" t="s">
        <v>118</v>
      </c>
      <c r="C83" s="925">
        <f t="shared" si="17"/>
        <v>15.5</v>
      </c>
      <c r="D83" s="26">
        <v>15.5</v>
      </c>
      <c r="E83" s="443"/>
      <c r="F83" s="505"/>
      <c r="G83" s="888"/>
      <c r="H83" s="882"/>
      <c r="I83" s="882"/>
      <c r="J83" s="887"/>
      <c r="K83" s="894"/>
      <c r="L83" s="882"/>
      <c r="M83" s="882"/>
      <c r="N83" s="920"/>
      <c r="O83" s="445">
        <f t="shared" si="16"/>
        <v>15.5</v>
      </c>
      <c r="P83" s="446">
        <f t="shared" si="16"/>
        <v>15.5</v>
      </c>
      <c r="Q83" s="446">
        <f t="shared" si="16"/>
        <v>0</v>
      </c>
      <c r="R83" s="447">
        <f t="shared" si="16"/>
        <v>0</v>
      </c>
      <c r="S83" s="442"/>
    </row>
    <row r="84" spans="1:20" ht="14.1" customHeight="1" x14ac:dyDescent="0.25">
      <c r="A84" s="873">
        <v>71</v>
      </c>
      <c r="B84" s="506" t="s">
        <v>119</v>
      </c>
      <c r="C84" s="925">
        <f t="shared" si="17"/>
        <v>59</v>
      </c>
      <c r="D84" s="26">
        <v>59</v>
      </c>
      <c r="E84" s="420"/>
      <c r="F84" s="507"/>
      <c r="G84" s="888"/>
      <c r="H84" s="882"/>
      <c r="I84" s="882"/>
      <c r="J84" s="887"/>
      <c r="K84" s="894"/>
      <c r="L84" s="882"/>
      <c r="M84" s="882"/>
      <c r="N84" s="920"/>
      <c r="O84" s="445">
        <f t="shared" si="16"/>
        <v>59</v>
      </c>
      <c r="P84" s="446">
        <f t="shared" si="16"/>
        <v>59</v>
      </c>
      <c r="Q84" s="446">
        <f t="shared" si="16"/>
        <v>0</v>
      </c>
      <c r="R84" s="447">
        <f t="shared" si="16"/>
        <v>0</v>
      </c>
      <c r="S84" s="442"/>
    </row>
    <row r="85" spans="1:20" ht="14.1" customHeight="1" x14ac:dyDescent="0.25">
      <c r="A85" s="874">
        <v>72</v>
      </c>
      <c r="B85" s="473" t="s">
        <v>157</v>
      </c>
      <c r="C85" s="502">
        <f>C86+C87+C88+C89+C90+C91+C92+C93</f>
        <v>138</v>
      </c>
      <c r="D85" s="418">
        <f>D86+D87+D88+D89+D90+D91+D92+D93</f>
        <v>138</v>
      </c>
      <c r="E85" s="418">
        <f>E86+E87+E88+E89+E90+E91+E92+E93</f>
        <v>0</v>
      </c>
      <c r="F85" s="503">
        <f>F86+F87+F88+F89+F90+F91+F92+F93</f>
        <v>0</v>
      </c>
      <c r="G85" s="888"/>
      <c r="H85" s="882"/>
      <c r="I85" s="882"/>
      <c r="J85" s="887"/>
      <c r="K85" s="894"/>
      <c r="L85" s="882"/>
      <c r="M85" s="882"/>
      <c r="N85" s="920"/>
      <c r="O85" s="445">
        <f t="shared" si="16"/>
        <v>138</v>
      </c>
      <c r="P85" s="446">
        <f t="shared" si="16"/>
        <v>138</v>
      </c>
      <c r="Q85" s="446">
        <f t="shared" si="16"/>
        <v>0</v>
      </c>
      <c r="R85" s="447">
        <f t="shared" si="16"/>
        <v>0</v>
      </c>
      <c r="S85" s="442"/>
    </row>
    <row r="86" spans="1:20" ht="14.1" customHeight="1" x14ac:dyDescent="0.25">
      <c r="A86" s="873">
        <v>73</v>
      </c>
      <c r="B86" s="393" t="s">
        <v>112</v>
      </c>
      <c r="C86" s="925">
        <f>D86+F86</f>
        <v>9.6</v>
      </c>
      <c r="D86" s="26">
        <v>9.6</v>
      </c>
      <c r="E86" s="443"/>
      <c r="F86" s="505"/>
      <c r="G86" s="888"/>
      <c r="H86" s="882"/>
      <c r="I86" s="882"/>
      <c r="J86" s="887"/>
      <c r="K86" s="894"/>
      <c r="L86" s="882"/>
      <c r="M86" s="882"/>
      <c r="N86" s="920"/>
      <c r="O86" s="445">
        <f t="shared" si="16"/>
        <v>9.6</v>
      </c>
      <c r="P86" s="446">
        <f t="shared" si="16"/>
        <v>9.6</v>
      </c>
      <c r="Q86" s="446">
        <f t="shared" si="16"/>
        <v>0</v>
      </c>
      <c r="R86" s="447">
        <f t="shared" si="16"/>
        <v>0</v>
      </c>
      <c r="S86" s="442"/>
    </row>
    <row r="87" spans="1:20" ht="14.1" customHeight="1" x14ac:dyDescent="0.25">
      <c r="A87" s="874">
        <v>74</v>
      </c>
      <c r="B87" s="393" t="s">
        <v>113</v>
      </c>
      <c r="C87" s="925">
        <f t="shared" ref="C87:C94" si="18">D87+F87</f>
        <v>7</v>
      </c>
      <c r="D87" s="26">
        <v>7</v>
      </c>
      <c r="E87" s="443"/>
      <c r="F87" s="505"/>
      <c r="G87" s="888"/>
      <c r="H87" s="882"/>
      <c r="I87" s="882"/>
      <c r="J87" s="887"/>
      <c r="K87" s="894"/>
      <c r="L87" s="882"/>
      <c r="M87" s="882"/>
      <c r="N87" s="920"/>
      <c r="O87" s="445">
        <f t="shared" si="16"/>
        <v>7</v>
      </c>
      <c r="P87" s="446">
        <f t="shared" si="16"/>
        <v>7</v>
      </c>
      <c r="Q87" s="446">
        <f t="shared" si="16"/>
        <v>0</v>
      </c>
      <c r="R87" s="447">
        <f t="shared" si="16"/>
        <v>0</v>
      </c>
      <c r="S87" s="442"/>
    </row>
    <row r="88" spans="1:20" ht="14.1" customHeight="1" x14ac:dyDescent="0.25">
      <c r="A88" s="873">
        <v>75</v>
      </c>
      <c r="B88" s="393" t="s">
        <v>114</v>
      </c>
      <c r="C88" s="925">
        <f t="shared" si="18"/>
        <v>42</v>
      </c>
      <c r="D88" s="26">
        <v>42</v>
      </c>
      <c r="E88" s="443"/>
      <c r="F88" s="505"/>
      <c r="G88" s="888"/>
      <c r="H88" s="882"/>
      <c r="I88" s="882"/>
      <c r="J88" s="887"/>
      <c r="K88" s="894"/>
      <c r="L88" s="882"/>
      <c r="M88" s="882"/>
      <c r="N88" s="920"/>
      <c r="O88" s="445">
        <f t="shared" si="16"/>
        <v>42</v>
      </c>
      <c r="P88" s="446">
        <f t="shared" si="16"/>
        <v>42</v>
      </c>
      <c r="Q88" s="446">
        <f t="shared" si="16"/>
        <v>0</v>
      </c>
      <c r="R88" s="447">
        <f t="shared" si="16"/>
        <v>0</v>
      </c>
      <c r="S88" s="442"/>
    </row>
    <row r="89" spans="1:20" ht="14.1" customHeight="1" x14ac:dyDescent="0.25">
      <c r="A89" s="874">
        <v>76</v>
      </c>
      <c r="B89" s="393" t="s">
        <v>115</v>
      </c>
      <c r="C89" s="925">
        <f t="shared" si="18"/>
        <v>9</v>
      </c>
      <c r="D89" s="26">
        <v>9</v>
      </c>
      <c r="E89" s="443"/>
      <c r="F89" s="505"/>
      <c r="G89" s="888"/>
      <c r="H89" s="882"/>
      <c r="I89" s="882"/>
      <c r="J89" s="887"/>
      <c r="K89" s="894"/>
      <c r="L89" s="882"/>
      <c r="M89" s="882"/>
      <c r="N89" s="920"/>
      <c r="O89" s="445">
        <f t="shared" si="16"/>
        <v>9</v>
      </c>
      <c r="P89" s="446">
        <f t="shared" si="16"/>
        <v>9</v>
      </c>
      <c r="Q89" s="446">
        <f t="shared" si="16"/>
        <v>0</v>
      </c>
      <c r="R89" s="447">
        <f t="shared" si="16"/>
        <v>0</v>
      </c>
      <c r="S89" s="442"/>
    </row>
    <row r="90" spans="1:20" ht="14.1" customHeight="1" x14ac:dyDescent="0.25">
      <c r="A90" s="873">
        <v>77</v>
      </c>
      <c r="B90" s="393" t="s">
        <v>116</v>
      </c>
      <c r="C90" s="925">
        <f t="shared" si="18"/>
        <v>4</v>
      </c>
      <c r="D90" s="26">
        <v>4</v>
      </c>
      <c r="E90" s="443"/>
      <c r="F90" s="505"/>
      <c r="G90" s="888"/>
      <c r="H90" s="882"/>
      <c r="I90" s="882"/>
      <c r="J90" s="887"/>
      <c r="K90" s="894"/>
      <c r="L90" s="882"/>
      <c r="M90" s="882"/>
      <c r="N90" s="920"/>
      <c r="O90" s="445">
        <f t="shared" si="16"/>
        <v>4</v>
      </c>
      <c r="P90" s="446">
        <f t="shared" si="16"/>
        <v>4</v>
      </c>
      <c r="Q90" s="446">
        <f t="shared" si="16"/>
        <v>0</v>
      </c>
      <c r="R90" s="447">
        <f t="shared" si="16"/>
        <v>0</v>
      </c>
      <c r="S90" s="442"/>
    </row>
    <row r="91" spans="1:20" ht="14.1" customHeight="1" x14ac:dyDescent="0.25">
      <c r="A91" s="874">
        <v>78</v>
      </c>
      <c r="B91" s="393" t="s">
        <v>117</v>
      </c>
      <c r="C91" s="925">
        <f t="shared" si="18"/>
        <v>17</v>
      </c>
      <c r="D91" s="26">
        <v>17</v>
      </c>
      <c r="E91" s="443"/>
      <c r="F91" s="505"/>
      <c r="G91" s="888"/>
      <c r="H91" s="882"/>
      <c r="I91" s="882"/>
      <c r="J91" s="887"/>
      <c r="K91" s="894"/>
      <c r="L91" s="882"/>
      <c r="M91" s="882"/>
      <c r="N91" s="920"/>
      <c r="O91" s="445">
        <f t="shared" si="16"/>
        <v>17</v>
      </c>
      <c r="P91" s="446">
        <f t="shared" si="16"/>
        <v>17</v>
      </c>
      <c r="Q91" s="446">
        <f t="shared" si="16"/>
        <v>0</v>
      </c>
      <c r="R91" s="447">
        <f t="shared" si="16"/>
        <v>0</v>
      </c>
      <c r="S91" s="442"/>
    </row>
    <row r="92" spans="1:20" ht="14.1" customHeight="1" x14ac:dyDescent="0.25">
      <c r="A92" s="873">
        <v>79</v>
      </c>
      <c r="B92" s="397" t="s">
        <v>118</v>
      </c>
      <c r="C92" s="925">
        <f t="shared" si="18"/>
        <v>7.4</v>
      </c>
      <c r="D92" s="26">
        <v>7.4</v>
      </c>
      <c r="E92" s="443"/>
      <c r="F92" s="505"/>
      <c r="G92" s="888"/>
      <c r="H92" s="882"/>
      <c r="I92" s="882"/>
      <c r="J92" s="887"/>
      <c r="K92" s="894"/>
      <c r="L92" s="882"/>
      <c r="M92" s="882"/>
      <c r="N92" s="920"/>
      <c r="O92" s="445">
        <f t="shared" si="16"/>
        <v>7.4</v>
      </c>
      <c r="P92" s="446">
        <f t="shared" si="16"/>
        <v>7.4</v>
      </c>
      <c r="Q92" s="446">
        <f t="shared" si="16"/>
        <v>0</v>
      </c>
      <c r="R92" s="447">
        <f t="shared" si="16"/>
        <v>0</v>
      </c>
      <c r="S92" s="442"/>
    </row>
    <row r="93" spans="1:20" ht="14.1" customHeight="1" x14ac:dyDescent="0.25">
      <c r="A93" s="874">
        <v>80</v>
      </c>
      <c r="B93" s="506" t="s">
        <v>119</v>
      </c>
      <c r="C93" s="925">
        <f t="shared" si="18"/>
        <v>42</v>
      </c>
      <c r="D93" s="26">
        <v>42</v>
      </c>
      <c r="E93" s="420"/>
      <c r="F93" s="507"/>
      <c r="G93" s="888"/>
      <c r="H93" s="882"/>
      <c r="I93" s="882"/>
      <c r="J93" s="887"/>
      <c r="K93" s="894"/>
      <c r="L93" s="882"/>
      <c r="M93" s="882"/>
      <c r="N93" s="920"/>
      <c r="O93" s="445">
        <f t="shared" si="16"/>
        <v>42</v>
      </c>
      <c r="P93" s="446">
        <f t="shared" si="16"/>
        <v>42</v>
      </c>
      <c r="Q93" s="446">
        <f t="shared" si="16"/>
        <v>0</v>
      </c>
      <c r="R93" s="447">
        <f t="shared" si="16"/>
        <v>0</v>
      </c>
      <c r="S93" s="442"/>
    </row>
    <row r="94" spans="1:20" ht="14.1" customHeight="1" x14ac:dyDescent="0.25">
      <c r="A94" s="873">
        <v>81</v>
      </c>
      <c r="B94" s="508" t="s">
        <v>159</v>
      </c>
      <c r="C94" s="509">
        <f t="shared" si="18"/>
        <v>150</v>
      </c>
      <c r="D94" s="71">
        <v>150</v>
      </c>
      <c r="E94" s="420"/>
      <c r="F94" s="507"/>
      <c r="G94" s="888"/>
      <c r="H94" s="882"/>
      <c r="I94" s="882"/>
      <c r="J94" s="887"/>
      <c r="K94" s="894"/>
      <c r="L94" s="882"/>
      <c r="M94" s="882"/>
      <c r="N94" s="920"/>
      <c r="O94" s="445">
        <f t="shared" ref="O94" si="19">C94+G94+K94</f>
        <v>150</v>
      </c>
      <c r="P94" s="446">
        <f t="shared" ref="P94" si="20">D94+H94+L94</f>
        <v>150</v>
      </c>
      <c r="Q94" s="446">
        <f t="shared" ref="Q94" si="21">E94+I94+M94</f>
        <v>0</v>
      </c>
      <c r="R94" s="447">
        <f t="shared" ref="R94" si="22">F94+J94+N94</f>
        <v>0</v>
      </c>
      <c r="S94" s="442"/>
    </row>
    <row r="95" spans="1:20" ht="14.1" customHeight="1" x14ac:dyDescent="0.25">
      <c r="A95" s="874">
        <v>82</v>
      </c>
      <c r="B95" s="417" t="s">
        <v>158</v>
      </c>
      <c r="C95" s="502">
        <f>C96+C97</f>
        <v>380</v>
      </c>
      <c r="D95" s="418">
        <f>D96+D97</f>
        <v>380</v>
      </c>
      <c r="E95" s="418">
        <f>E96+E97</f>
        <v>0</v>
      </c>
      <c r="F95" s="503">
        <f>F96+F97</f>
        <v>0</v>
      </c>
      <c r="G95" s="888"/>
      <c r="H95" s="882"/>
      <c r="I95" s="882"/>
      <c r="J95" s="887"/>
      <c r="K95" s="894"/>
      <c r="L95" s="882"/>
      <c r="M95" s="882"/>
      <c r="N95" s="920"/>
      <c r="O95" s="445">
        <f t="shared" si="16"/>
        <v>380</v>
      </c>
      <c r="P95" s="446">
        <f t="shared" si="16"/>
        <v>380</v>
      </c>
      <c r="Q95" s="446">
        <f t="shared" si="16"/>
        <v>0</v>
      </c>
      <c r="R95" s="447">
        <f t="shared" si="16"/>
        <v>0</v>
      </c>
      <c r="S95" s="442"/>
      <c r="T95" s="442"/>
    </row>
    <row r="96" spans="1:20" ht="14.1" customHeight="1" x14ac:dyDescent="0.25">
      <c r="A96" s="873">
        <v>83</v>
      </c>
      <c r="B96" s="397" t="s">
        <v>114</v>
      </c>
      <c r="C96" s="397">
        <f t="shared" ref="C96:C102" si="23">D96+F96</f>
        <v>185</v>
      </c>
      <c r="D96" s="26">
        <v>185</v>
      </c>
      <c r="E96" s="827"/>
      <c r="F96" s="896"/>
      <c r="G96" s="888"/>
      <c r="H96" s="882"/>
      <c r="I96" s="882"/>
      <c r="J96" s="887"/>
      <c r="K96" s="894"/>
      <c r="L96" s="882"/>
      <c r="M96" s="882"/>
      <c r="N96" s="920"/>
      <c r="O96" s="445">
        <f t="shared" si="16"/>
        <v>185</v>
      </c>
      <c r="P96" s="446">
        <f t="shared" si="16"/>
        <v>185</v>
      </c>
      <c r="Q96" s="446">
        <f t="shared" si="16"/>
        <v>0</v>
      </c>
      <c r="R96" s="447">
        <f t="shared" si="16"/>
        <v>0</v>
      </c>
      <c r="S96" s="442"/>
    </row>
    <row r="97" spans="1:20" ht="14.1" customHeight="1" x14ac:dyDescent="0.25">
      <c r="A97" s="874">
        <v>84</v>
      </c>
      <c r="B97" s="413" t="s">
        <v>119</v>
      </c>
      <c r="C97" s="397">
        <f t="shared" si="23"/>
        <v>195</v>
      </c>
      <c r="D97" s="26">
        <v>195</v>
      </c>
      <c r="E97" s="443"/>
      <c r="F97" s="505"/>
      <c r="G97" s="888"/>
      <c r="H97" s="882"/>
      <c r="I97" s="882"/>
      <c r="J97" s="887"/>
      <c r="K97" s="894"/>
      <c r="L97" s="882"/>
      <c r="M97" s="882"/>
      <c r="N97" s="920"/>
      <c r="O97" s="445">
        <f t="shared" si="16"/>
        <v>195</v>
      </c>
      <c r="P97" s="446">
        <f t="shared" si="16"/>
        <v>195</v>
      </c>
      <c r="Q97" s="446">
        <f t="shared" si="16"/>
        <v>0</v>
      </c>
      <c r="R97" s="447">
        <f t="shared" si="16"/>
        <v>0</v>
      </c>
      <c r="S97" s="442"/>
    </row>
    <row r="98" spans="1:20" ht="28.5" customHeight="1" x14ac:dyDescent="0.25">
      <c r="A98" s="873">
        <v>85</v>
      </c>
      <c r="B98" s="412" t="s">
        <v>160</v>
      </c>
      <c r="C98" s="925">
        <f t="shared" si="23"/>
        <v>250</v>
      </c>
      <c r="D98" s="443">
        <v>250</v>
      </c>
      <c r="E98" s="443"/>
      <c r="F98" s="505"/>
      <c r="G98" s="888"/>
      <c r="H98" s="882"/>
      <c r="I98" s="882"/>
      <c r="J98" s="887"/>
      <c r="K98" s="894"/>
      <c r="L98" s="882"/>
      <c r="M98" s="882"/>
      <c r="N98" s="920"/>
      <c r="O98" s="510">
        <f t="shared" si="16"/>
        <v>250</v>
      </c>
      <c r="P98" s="446">
        <f t="shared" si="16"/>
        <v>250</v>
      </c>
      <c r="Q98" s="446">
        <f t="shared" si="16"/>
        <v>0</v>
      </c>
      <c r="R98" s="511">
        <f t="shared" si="16"/>
        <v>0</v>
      </c>
      <c r="S98" s="448"/>
    </row>
    <row r="99" spans="1:20" ht="36.75" customHeight="1" x14ac:dyDescent="0.25">
      <c r="A99" s="874">
        <v>86</v>
      </c>
      <c r="B99" s="412" t="s">
        <v>161</v>
      </c>
      <c r="C99" s="925">
        <f t="shared" si="23"/>
        <v>20</v>
      </c>
      <c r="D99" s="443">
        <v>20</v>
      </c>
      <c r="E99" s="443"/>
      <c r="F99" s="505"/>
      <c r="G99" s="888"/>
      <c r="H99" s="882"/>
      <c r="I99" s="882"/>
      <c r="J99" s="887"/>
      <c r="K99" s="894"/>
      <c r="L99" s="882"/>
      <c r="M99" s="882"/>
      <c r="N99" s="920"/>
      <c r="O99" s="445">
        <f t="shared" si="16"/>
        <v>20</v>
      </c>
      <c r="P99" s="446">
        <f t="shared" si="16"/>
        <v>20</v>
      </c>
      <c r="Q99" s="446">
        <f t="shared" si="16"/>
        <v>0</v>
      </c>
      <c r="R99" s="447">
        <f t="shared" si="16"/>
        <v>0</v>
      </c>
      <c r="S99" s="442"/>
    </row>
    <row r="100" spans="1:20" ht="22.5" customHeight="1" x14ac:dyDescent="0.25">
      <c r="A100" s="873">
        <v>87</v>
      </c>
      <c r="B100" s="412" t="s">
        <v>162</v>
      </c>
      <c r="C100" s="925">
        <f t="shared" si="23"/>
        <v>20</v>
      </c>
      <c r="D100" s="827">
        <v>20</v>
      </c>
      <c r="E100" s="827"/>
      <c r="F100" s="896"/>
      <c r="G100" s="888"/>
      <c r="H100" s="882"/>
      <c r="I100" s="882"/>
      <c r="J100" s="887"/>
      <c r="K100" s="894"/>
      <c r="L100" s="882"/>
      <c r="M100" s="882"/>
      <c r="N100" s="920"/>
      <c r="O100" s="445">
        <f t="shared" si="16"/>
        <v>20</v>
      </c>
      <c r="P100" s="446">
        <f t="shared" si="16"/>
        <v>20</v>
      </c>
      <c r="Q100" s="446">
        <f t="shared" si="16"/>
        <v>0</v>
      </c>
      <c r="R100" s="447">
        <f t="shared" si="16"/>
        <v>0</v>
      </c>
      <c r="S100" s="442"/>
    </row>
    <row r="101" spans="1:20" ht="14.25" customHeight="1" x14ac:dyDescent="0.25">
      <c r="A101" s="874">
        <v>88</v>
      </c>
      <c r="B101" s="490" t="s">
        <v>390</v>
      </c>
      <c r="C101" s="397">
        <f t="shared" si="23"/>
        <v>517</v>
      </c>
      <c r="D101" s="512">
        <v>517</v>
      </c>
      <c r="E101" s="512"/>
      <c r="F101" s="513"/>
      <c r="G101" s="911">
        <v>178</v>
      </c>
      <c r="H101" s="881"/>
      <c r="I101" s="881"/>
      <c r="J101" s="926">
        <v>178</v>
      </c>
      <c r="K101" s="894"/>
      <c r="L101" s="882"/>
      <c r="M101" s="882"/>
      <c r="N101" s="920"/>
      <c r="O101" s="445">
        <f t="shared" si="16"/>
        <v>695</v>
      </c>
      <c r="P101" s="446">
        <f t="shared" si="16"/>
        <v>517</v>
      </c>
      <c r="Q101" s="446">
        <f t="shared" si="16"/>
        <v>0</v>
      </c>
      <c r="R101" s="447">
        <f t="shared" si="16"/>
        <v>178</v>
      </c>
      <c r="S101" s="448"/>
      <c r="T101" s="927"/>
    </row>
    <row r="102" spans="1:20" ht="25.5" customHeight="1" x14ac:dyDescent="0.25">
      <c r="A102" s="873">
        <v>89</v>
      </c>
      <c r="B102" s="514" t="s">
        <v>165</v>
      </c>
      <c r="C102" s="397">
        <f t="shared" si="23"/>
        <v>28.5</v>
      </c>
      <c r="D102" s="443">
        <v>28.5</v>
      </c>
      <c r="E102" s="827"/>
      <c r="F102" s="896"/>
      <c r="G102" s="911"/>
      <c r="H102" s="881"/>
      <c r="I102" s="881"/>
      <c r="J102" s="926"/>
      <c r="K102" s="894"/>
      <c r="L102" s="882"/>
      <c r="M102" s="882"/>
      <c r="N102" s="920"/>
      <c r="O102" s="445">
        <f t="shared" si="16"/>
        <v>28.5</v>
      </c>
      <c r="P102" s="446">
        <f t="shared" si="16"/>
        <v>28.5</v>
      </c>
      <c r="Q102" s="446">
        <f t="shared" si="16"/>
        <v>0</v>
      </c>
      <c r="R102" s="447">
        <f t="shared" si="16"/>
        <v>0</v>
      </c>
      <c r="S102" s="442"/>
    </row>
    <row r="103" spans="1:20" ht="16.5" customHeight="1" x14ac:dyDescent="0.25">
      <c r="A103" s="874">
        <v>90</v>
      </c>
      <c r="B103" s="449" t="s">
        <v>164</v>
      </c>
      <c r="C103" s="515">
        <f>D103+F103</f>
        <v>295</v>
      </c>
      <c r="D103" s="928"/>
      <c r="E103" s="928"/>
      <c r="F103" s="929">
        <v>295</v>
      </c>
      <c r="G103" s="916"/>
      <c r="H103" s="882"/>
      <c r="I103" s="882"/>
      <c r="J103" s="887"/>
      <c r="K103" s="894"/>
      <c r="L103" s="882"/>
      <c r="M103" s="882"/>
      <c r="N103" s="920"/>
      <c r="O103" s="445">
        <f t="shared" si="16"/>
        <v>295</v>
      </c>
      <c r="P103" s="446">
        <f t="shared" si="16"/>
        <v>0</v>
      </c>
      <c r="Q103" s="446">
        <f t="shared" si="16"/>
        <v>0</v>
      </c>
      <c r="R103" s="447">
        <f t="shared" si="16"/>
        <v>295</v>
      </c>
      <c r="S103" s="442"/>
    </row>
    <row r="104" spans="1:20" ht="15.75" customHeight="1" thickBot="1" x14ac:dyDescent="0.3">
      <c r="A104" s="873">
        <v>91</v>
      </c>
      <c r="B104" s="516" t="s">
        <v>166</v>
      </c>
      <c r="C104" s="517">
        <f>D104+F104</f>
        <v>150</v>
      </c>
      <c r="D104" s="518">
        <v>150</v>
      </c>
      <c r="E104" s="108"/>
      <c r="F104" s="519"/>
      <c r="G104" s="930"/>
      <c r="H104" s="931"/>
      <c r="I104" s="932"/>
      <c r="J104" s="933"/>
      <c r="K104" s="905"/>
      <c r="L104" s="905"/>
      <c r="M104" s="905"/>
      <c r="N104" s="934"/>
      <c r="O104" s="467">
        <f t="shared" si="16"/>
        <v>150</v>
      </c>
      <c r="P104" s="468">
        <f t="shared" si="16"/>
        <v>150</v>
      </c>
      <c r="Q104" s="520"/>
      <c r="R104" s="469">
        <f t="shared" si="16"/>
        <v>0</v>
      </c>
      <c r="S104" s="521"/>
    </row>
    <row r="105" spans="1:20" ht="14.1" customHeight="1" thickBot="1" x14ac:dyDescent="0.3">
      <c r="A105" s="874">
        <v>92</v>
      </c>
      <c r="B105" s="427" t="s">
        <v>137</v>
      </c>
      <c r="C105" s="522">
        <f t="shared" ref="C105:N105" si="24">C75</f>
        <v>2128.5</v>
      </c>
      <c r="D105" s="523">
        <f t="shared" si="24"/>
        <v>1833.5</v>
      </c>
      <c r="E105" s="523">
        <f t="shared" si="24"/>
        <v>0</v>
      </c>
      <c r="F105" s="524">
        <f t="shared" si="24"/>
        <v>295</v>
      </c>
      <c r="G105" s="522">
        <f t="shared" si="24"/>
        <v>178</v>
      </c>
      <c r="H105" s="523">
        <f t="shared" si="24"/>
        <v>0</v>
      </c>
      <c r="I105" s="523">
        <f t="shared" si="24"/>
        <v>0</v>
      </c>
      <c r="J105" s="525">
        <f t="shared" si="24"/>
        <v>178</v>
      </c>
      <c r="K105" s="522">
        <f t="shared" si="24"/>
        <v>0</v>
      </c>
      <c r="L105" s="523">
        <f t="shared" si="24"/>
        <v>0</v>
      </c>
      <c r="M105" s="523">
        <f t="shared" si="24"/>
        <v>0</v>
      </c>
      <c r="N105" s="526">
        <f t="shared" si="24"/>
        <v>0</v>
      </c>
      <c r="O105" s="527">
        <f>C105+G105+K105</f>
        <v>2306.5</v>
      </c>
      <c r="P105" s="563">
        <f>P75</f>
        <v>1833.5</v>
      </c>
      <c r="Q105" s="563">
        <f>Q75</f>
        <v>0</v>
      </c>
      <c r="R105" s="426">
        <f>R75</f>
        <v>473</v>
      </c>
      <c r="S105" s="392"/>
    </row>
    <row r="106" spans="1:20" ht="14.1" customHeight="1" thickBot="1" x14ac:dyDescent="0.3">
      <c r="A106" s="873">
        <v>93</v>
      </c>
      <c r="B106" s="1253" t="s">
        <v>167</v>
      </c>
      <c r="C106" s="1255"/>
      <c r="D106" s="1255"/>
      <c r="E106" s="1255"/>
      <c r="F106" s="1255"/>
      <c r="G106" s="1255"/>
      <c r="H106" s="1255"/>
      <c r="I106" s="1255"/>
      <c r="J106" s="1255"/>
      <c r="K106" s="1255"/>
      <c r="L106" s="1255"/>
      <c r="M106" s="1255"/>
      <c r="N106" s="1255"/>
      <c r="O106" s="1255"/>
      <c r="P106" s="1255"/>
      <c r="Q106" s="1255"/>
      <c r="R106" s="1256"/>
      <c r="S106" s="762"/>
    </row>
    <row r="107" spans="1:20" ht="14.1" customHeight="1" x14ac:dyDescent="0.25">
      <c r="A107" s="874">
        <v>94</v>
      </c>
      <c r="B107" s="387" t="s">
        <v>109</v>
      </c>
      <c r="C107" s="388">
        <f>C111+C108+C109+C110</f>
        <v>527.48599999999999</v>
      </c>
      <c r="D107" s="389">
        <f t="shared" ref="D107:R107" si="25">D111+D108+D109+D110</f>
        <v>50</v>
      </c>
      <c r="E107" s="389">
        <f t="shared" si="25"/>
        <v>0</v>
      </c>
      <c r="F107" s="1129">
        <f t="shared" si="25"/>
        <v>477.48599999999999</v>
      </c>
      <c r="G107" s="875">
        <f t="shared" si="25"/>
        <v>7298.21</v>
      </c>
      <c r="H107" s="876">
        <f t="shared" si="25"/>
        <v>225.1</v>
      </c>
      <c r="I107" s="876">
        <f t="shared" si="25"/>
        <v>0</v>
      </c>
      <c r="J107" s="1130">
        <f t="shared" si="25"/>
        <v>7073.1100000000006</v>
      </c>
      <c r="K107" s="388">
        <f t="shared" si="25"/>
        <v>0</v>
      </c>
      <c r="L107" s="389">
        <f t="shared" si="25"/>
        <v>0</v>
      </c>
      <c r="M107" s="389">
        <f t="shared" si="25"/>
        <v>0</v>
      </c>
      <c r="N107" s="1129">
        <f t="shared" si="25"/>
        <v>0</v>
      </c>
      <c r="O107" s="875">
        <f t="shared" si="25"/>
        <v>7825.6959999999999</v>
      </c>
      <c r="P107" s="876">
        <f t="shared" si="25"/>
        <v>275.10000000000002</v>
      </c>
      <c r="Q107" s="876">
        <f t="shared" si="25"/>
        <v>0</v>
      </c>
      <c r="R107" s="877">
        <f t="shared" si="25"/>
        <v>7550.5960000000005</v>
      </c>
      <c r="S107" s="437"/>
    </row>
    <row r="108" spans="1:20" ht="24" customHeight="1" x14ac:dyDescent="0.25">
      <c r="A108" s="873">
        <v>95</v>
      </c>
      <c r="B108" s="935" t="s">
        <v>348</v>
      </c>
      <c r="C108" s="510"/>
      <c r="D108" s="446"/>
      <c r="E108" s="446"/>
      <c r="F108" s="511"/>
      <c r="G108" s="616">
        <f>H108+J108</f>
        <v>1054.0320000000002</v>
      </c>
      <c r="H108" s="530">
        <v>50</v>
      </c>
      <c r="I108" s="530"/>
      <c r="J108" s="616">
        <v>1004.032</v>
      </c>
      <c r="K108" s="510"/>
      <c r="L108" s="446"/>
      <c r="M108" s="446"/>
      <c r="N108" s="511"/>
      <c r="O108" s="532">
        <f t="shared" ref="O108:R112" si="26">C108+G108+K108</f>
        <v>1054.0320000000002</v>
      </c>
      <c r="P108" s="533">
        <f t="shared" si="26"/>
        <v>50</v>
      </c>
      <c r="Q108" s="533">
        <f t="shared" si="26"/>
        <v>0</v>
      </c>
      <c r="R108" s="534">
        <f t="shared" si="26"/>
        <v>1004.032</v>
      </c>
      <c r="S108" s="407"/>
    </row>
    <row r="109" spans="1:20" ht="43.5" customHeight="1" x14ac:dyDescent="0.25">
      <c r="A109" s="874">
        <v>96</v>
      </c>
      <c r="B109" s="412" t="s">
        <v>88</v>
      </c>
      <c r="C109" s="535">
        <f>D109+F109</f>
        <v>0</v>
      </c>
      <c r="D109" s="97"/>
      <c r="E109" s="75"/>
      <c r="F109" s="936"/>
      <c r="G109" s="536">
        <f>H109+J109</f>
        <v>547.83299999999997</v>
      </c>
      <c r="H109" s="537">
        <v>23.6</v>
      </c>
      <c r="I109" s="537"/>
      <c r="J109" s="538">
        <v>524.23299999999995</v>
      </c>
      <c r="K109" s="528"/>
      <c r="L109" s="446"/>
      <c r="M109" s="446"/>
      <c r="N109" s="529"/>
      <c r="O109" s="532">
        <f t="shared" si="26"/>
        <v>547.83299999999997</v>
      </c>
      <c r="P109" s="533">
        <f t="shared" si="26"/>
        <v>23.6</v>
      </c>
      <c r="Q109" s="533">
        <f t="shared" si="26"/>
        <v>0</v>
      </c>
      <c r="R109" s="534">
        <f t="shared" si="26"/>
        <v>524.23299999999995</v>
      </c>
      <c r="S109" s="191"/>
      <c r="T109" s="772"/>
    </row>
    <row r="110" spans="1:20" ht="46.5" customHeight="1" x14ac:dyDescent="0.25">
      <c r="A110" s="873">
        <v>97</v>
      </c>
      <c r="B110" s="157" t="s">
        <v>407</v>
      </c>
      <c r="C110" s="535"/>
      <c r="D110" s="364"/>
      <c r="E110" s="1135"/>
      <c r="F110" s="1136"/>
      <c r="G110" s="1137">
        <f>H110+J110</f>
        <v>1019</v>
      </c>
      <c r="H110" s="1138"/>
      <c r="I110" s="1138"/>
      <c r="J110" s="1139">
        <v>1019</v>
      </c>
      <c r="K110" s="937"/>
      <c r="L110" s="938"/>
      <c r="M110" s="938"/>
      <c r="N110" s="939"/>
      <c r="O110" s="532">
        <f>C110+G110+K110</f>
        <v>1019</v>
      </c>
      <c r="P110" s="533">
        <f>D110+H110+L110</f>
        <v>0</v>
      </c>
      <c r="Q110" s="533">
        <f>E110+I110+M110</f>
        <v>0</v>
      </c>
      <c r="R110" s="534">
        <f>F110+J110+N110</f>
        <v>1019</v>
      </c>
      <c r="S110" s="191"/>
      <c r="T110" s="772"/>
    </row>
    <row r="111" spans="1:20" ht="23.25" customHeight="1" thickBot="1" x14ac:dyDescent="0.3">
      <c r="A111" s="874">
        <v>98</v>
      </c>
      <c r="B111" s="539" t="s">
        <v>168</v>
      </c>
      <c r="C111" s="1131">
        <f>D111+F111</f>
        <v>527.48599999999999</v>
      </c>
      <c r="D111" s="1125">
        <v>50</v>
      </c>
      <c r="E111" s="1125"/>
      <c r="F111" s="1126">
        <v>477.48599999999999</v>
      </c>
      <c r="G111" s="1132">
        <f>H111+J111</f>
        <v>4677.3450000000003</v>
      </c>
      <c r="H111" s="940">
        <v>151.5</v>
      </c>
      <c r="I111" s="933"/>
      <c r="J111" s="941">
        <v>4525.8450000000003</v>
      </c>
      <c r="K111" s="921"/>
      <c r="L111" s="905"/>
      <c r="M111" s="905"/>
      <c r="N111" s="906"/>
      <c r="O111" s="942">
        <f t="shared" si="26"/>
        <v>5204.8310000000001</v>
      </c>
      <c r="P111" s="425">
        <f t="shared" si="26"/>
        <v>201.5</v>
      </c>
      <c r="Q111" s="425">
        <f t="shared" si="26"/>
        <v>0</v>
      </c>
      <c r="R111" s="943">
        <f t="shared" si="26"/>
        <v>5003.3310000000001</v>
      </c>
      <c r="S111" s="542"/>
    </row>
    <row r="112" spans="1:20" ht="14.1" customHeight="1" thickBot="1" x14ac:dyDescent="0.3">
      <c r="A112" s="873">
        <v>99</v>
      </c>
      <c r="B112" s="427" t="s">
        <v>137</v>
      </c>
      <c r="C112" s="543">
        <f t="shared" ref="C112:N112" si="27">C107</f>
        <v>527.48599999999999</v>
      </c>
      <c r="D112" s="433">
        <f t="shared" si="27"/>
        <v>50</v>
      </c>
      <c r="E112" s="433">
        <f t="shared" si="27"/>
        <v>0</v>
      </c>
      <c r="F112" s="544">
        <f t="shared" si="27"/>
        <v>477.48599999999999</v>
      </c>
      <c r="G112" s="543">
        <f t="shared" si="27"/>
        <v>7298.21</v>
      </c>
      <c r="H112" s="433">
        <f t="shared" si="27"/>
        <v>225.1</v>
      </c>
      <c r="I112" s="433">
        <f t="shared" si="27"/>
        <v>0</v>
      </c>
      <c r="J112" s="544">
        <f t="shared" si="27"/>
        <v>7073.1100000000006</v>
      </c>
      <c r="K112" s="545">
        <f t="shared" si="27"/>
        <v>0</v>
      </c>
      <c r="L112" s="546">
        <f t="shared" si="27"/>
        <v>0</v>
      </c>
      <c r="M112" s="546">
        <f t="shared" si="27"/>
        <v>0</v>
      </c>
      <c r="N112" s="547">
        <f t="shared" si="27"/>
        <v>0</v>
      </c>
      <c r="O112" s="431">
        <f t="shared" si="26"/>
        <v>7825.6959999999999</v>
      </c>
      <c r="P112" s="433">
        <f t="shared" si="26"/>
        <v>275.10000000000002</v>
      </c>
      <c r="Q112" s="433">
        <f t="shared" si="26"/>
        <v>0</v>
      </c>
      <c r="R112" s="548">
        <f t="shared" si="26"/>
        <v>7550.5960000000005</v>
      </c>
      <c r="S112" s="549"/>
    </row>
    <row r="113" spans="1:19" ht="14.1" customHeight="1" thickBot="1" x14ac:dyDescent="0.3">
      <c r="A113" s="874">
        <v>100</v>
      </c>
      <c r="B113" s="1277" t="s">
        <v>169</v>
      </c>
      <c r="C113" s="1278"/>
      <c r="D113" s="1278"/>
      <c r="E113" s="1278"/>
      <c r="F113" s="1278"/>
      <c r="G113" s="1278"/>
      <c r="H113" s="1278"/>
      <c r="I113" s="1278"/>
      <c r="J113" s="1278"/>
      <c r="K113" s="1278"/>
      <c r="L113" s="1278"/>
      <c r="M113" s="1278"/>
      <c r="N113" s="1278"/>
      <c r="O113" s="1279"/>
      <c r="P113" s="1279"/>
      <c r="Q113" s="1279"/>
      <c r="R113" s="1280"/>
      <c r="S113" s="763"/>
    </row>
    <row r="114" spans="1:19" ht="14.1" customHeight="1" x14ac:dyDescent="0.25">
      <c r="A114" s="873">
        <v>101</v>
      </c>
      <c r="B114" s="550" t="s">
        <v>109</v>
      </c>
      <c r="C114" s="438">
        <f>C115+C118+C119+C120+C121+C122+C123+C124+C125+C126+C127+C128+C116+C117</f>
        <v>919.5</v>
      </c>
      <c r="D114" s="439">
        <f t="shared" ref="D114:R114" si="28">D115+D118+D119+D120+D121+D122+D123+D124+D125+D126+D127+D128+D116+D117</f>
        <v>919.5</v>
      </c>
      <c r="E114" s="439">
        <f t="shared" si="28"/>
        <v>0</v>
      </c>
      <c r="F114" s="440">
        <f t="shared" si="28"/>
        <v>0</v>
      </c>
      <c r="G114" s="438">
        <f t="shared" si="28"/>
        <v>264.12700000000001</v>
      </c>
      <c r="H114" s="439">
        <f t="shared" si="28"/>
        <v>264.12700000000001</v>
      </c>
      <c r="I114" s="439">
        <f t="shared" si="28"/>
        <v>0</v>
      </c>
      <c r="J114" s="440">
        <f t="shared" si="28"/>
        <v>0</v>
      </c>
      <c r="K114" s="438">
        <f t="shared" si="28"/>
        <v>0</v>
      </c>
      <c r="L114" s="439">
        <f t="shared" si="28"/>
        <v>0</v>
      </c>
      <c r="M114" s="439">
        <f t="shared" si="28"/>
        <v>0</v>
      </c>
      <c r="N114" s="440">
        <f t="shared" si="28"/>
        <v>0</v>
      </c>
      <c r="O114" s="438">
        <f t="shared" si="28"/>
        <v>1183.627</v>
      </c>
      <c r="P114" s="439">
        <f t="shared" si="28"/>
        <v>1183.627</v>
      </c>
      <c r="Q114" s="439">
        <f t="shared" si="28"/>
        <v>0</v>
      </c>
      <c r="R114" s="441">
        <f t="shared" si="28"/>
        <v>0</v>
      </c>
      <c r="S114" s="442"/>
    </row>
    <row r="115" spans="1:19" ht="14.1" customHeight="1" x14ac:dyDescent="0.25">
      <c r="A115" s="874">
        <v>102</v>
      </c>
      <c r="B115" s="551" t="s">
        <v>170</v>
      </c>
      <c r="C115" s="925">
        <f>D115+F115</f>
        <v>95</v>
      </c>
      <c r="D115" s="827">
        <v>95</v>
      </c>
      <c r="E115" s="827"/>
      <c r="F115" s="944"/>
      <c r="G115" s="919"/>
      <c r="H115" s="882"/>
      <c r="I115" s="882"/>
      <c r="J115" s="883"/>
      <c r="K115" s="170"/>
      <c r="L115" s="882"/>
      <c r="M115" s="882"/>
      <c r="N115" s="170"/>
      <c r="O115" s="510">
        <f t="shared" ref="O115:R133" si="29">C115+G115+K115</f>
        <v>95</v>
      </c>
      <c r="P115" s="446">
        <f t="shared" si="29"/>
        <v>95</v>
      </c>
      <c r="Q115" s="446">
        <f t="shared" si="29"/>
        <v>0</v>
      </c>
      <c r="R115" s="511">
        <f t="shared" si="29"/>
        <v>0</v>
      </c>
      <c r="S115" s="442"/>
    </row>
    <row r="116" spans="1:19" ht="31.5" customHeight="1" x14ac:dyDescent="0.25">
      <c r="A116" s="873">
        <v>103</v>
      </c>
      <c r="B116" s="1140" t="s">
        <v>405</v>
      </c>
      <c r="C116" s="925">
        <f>D116+F116</f>
        <v>50</v>
      </c>
      <c r="D116" s="827">
        <v>50</v>
      </c>
      <c r="E116" s="827"/>
      <c r="F116" s="944"/>
      <c r="G116" s="919"/>
      <c r="H116" s="882"/>
      <c r="I116" s="882"/>
      <c r="J116" s="883"/>
      <c r="K116" s="170"/>
      <c r="L116" s="882"/>
      <c r="M116" s="882"/>
      <c r="N116" s="170"/>
      <c r="O116" s="510">
        <f t="shared" si="29"/>
        <v>50</v>
      </c>
      <c r="P116" s="446">
        <f t="shared" si="29"/>
        <v>50</v>
      </c>
      <c r="Q116" s="446">
        <f t="shared" si="29"/>
        <v>0</v>
      </c>
      <c r="R116" s="511">
        <f t="shared" si="29"/>
        <v>0</v>
      </c>
      <c r="S116" s="442"/>
    </row>
    <row r="117" spans="1:19" ht="21.75" customHeight="1" x14ac:dyDescent="0.25">
      <c r="A117" s="874">
        <v>104</v>
      </c>
      <c r="B117" s="412" t="s">
        <v>171</v>
      </c>
      <c r="C117" s="925">
        <f>D117+F117</f>
        <v>35</v>
      </c>
      <c r="D117" s="827">
        <v>35</v>
      </c>
      <c r="E117" s="827"/>
      <c r="F117" s="944"/>
      <c r="G117" s="919"/>
      <c r="H117" s="882"/>
      <c r="I117" s="882"/>
      <c r="J117" s="883"/>
      <c r="K117" s="170"/>
      <c r="L117" s="882"/>
      <c r="M117" s="882"/>
      <c r="N117" s="170"/>
      <c r="O117" s="510">
        <f t="shared" si="29"/>
        <v>35</v>
      </c>
      <c r="P117" s="446">
        <f t="shared" si="29"/>
        <v>35</v>
      </c>
      <c r="Q117" s="446">
        <f t="shared" si="29"/>
        <v>0</v>
      </c>
      <c r="R117" s="511">
        <f t="shared" si="29"/>
        <v>0</v>
      </c>
      <c r="S117" s="442"/>
    </row>
    <row r="118" spans="1:19" ht="27.75" customHeight="1" x14ac:dyDescent="0.25">
      <c r="A118" s="873">
        <v>105</v>
      </c>
      <c r="B118" s="552" t="s">
        <v>172</v>
      </c>
      <c r="C118" s="893">
        <f t="shared" ref="C118:C132" si="30">D118+F118</f>
        <v>95</v>
      </c>
      <c r="D118" s="827">
        <v>95</v>
      </c>
      <c r="E118" s="828"/>
      <c r="F118" s="945"/>
      <c r="G118" s="911"/>
      <c r="H118" s="882"/>
      <c r="I118" s="882"/>
      <c r="J118" s="887"/>
      <c r="K118" s="894"/>
      <c r="L118" s="882"/>
      <c r="M118" s="882"/>
      <c r="N118" s="920"/>
      <c r="O118" s="528">
        <f t="shared" si="29"/>
        <v>95</v>
      </c>
      <c r="P118" s="446">
        <f t="shared" si="29"/>
        <v>95</v>
      </c>
      <c r="Q118" s="446">
        <f t="shared" si="29"/>
        <v>0</v>
      </c>
      <c r="R118" s="511">
        <f t="shared" si="29"/>
        <v>0</v>
      </c>
      <c r="S118" s="442"/>
    </row>
    <row r="119" spans="1:19" ht="25.5" customHeight="1" x14ac:dyDescent="0.25">
      <c r="A119" s="874">
        <v>106</v>
      </c>
      <c r="B119" s="553" t="s">
        <v>173</v>
      </c>
      <c r="C119" s="893">
        <f t="shared" si="30"/>
        <v>363.5</v>
      </c>
      <c r="D119" s="827">
        <v>363.5</v>
      </c>
      <c r="E119" s="828"/>
      <c r="F119" s="945"/>
      <c r="G119" s="916"/>
      <c r="H119" s="882"/>
      <c r="I119" s="882"/>
      <c r="J119" s="887"/>
      <c r="K119" s="894"/>
      <c r="L119" s="882"/>
      <c r="M119" s="882"/>
      <c r="N119" s="920"/>
      <c r="O119" s="528">
        <f t="shared" si="29"/>
        <v>363.5</v>
      </c>
      <c r="P119" s="446">
        <f t="shared" si="29"/>
        <v>363.5</v>
      </c>
      <c r="Q119" s="446">
        <f t="shared" si="29"/>
        <v>0</v>
      </c>
      <c r="R119" s="511">
        <f t="shared" si="29"/>
        <v>0</v>
      </c>
      <c r="S119" s="442"/>
    </row>
    <row r="120" spans="1:19" ht="27" customHeight="1" x14ac:dyDescent="0.25">
      <c r="A120" s="873">
        <v>107</v>
      </c>
      <c r="B120" s="553" t="s">
        <v>174</v>
      </c>
      <c r="C120" s="893">
        <f t="shared" si="30"/>
        <v>101</v>
      </c>
      <c r="D120" s="827">
        <v>101</v>
      </c>
      <c r="E120" s="828"/>
      <c r="F120" s="945"/>
      <c r="G120" s="946"/>
      <c r="H120" s="947"/>
      <c r="I120" s="882"/>
      <c r="J120" s="887"/>
      <c r="K120" s="894"/>
      <c r="L120" s="882"/>
      <c r="M120" s="882"/>
      <c r="N120" s="920"/>
      <c r="O120" s="528">
        <f t="shared" si="29"/>
        <v>101</v>
      </c>
      <c r="P120" s="446">
        <f t="shared" si="29"/>
        <v>101</v>
      </c>
      <c r="Q120" s="446">
        <f t="shared" si="29"/>
        <v>0</v>
      </c>
      <c r="R120" s="511">
        <f t="shared" si="29"/>
        <v>0</v>
      </c>
      <c r="S120" s="442"/>
    </row>
    <row r="121" spans="1:19" ht="14.1" customHeight="1" x14ac:dyDescent="0.25">
      <c r="A121" s="874">
        <v>108</v>
      </c>
      <c r="B121" s="553" t="s">
        <v>175</v>
      </c>
      <c r="C121" s="893">
        <f t="shared" si="30"/>
        <v>30</v>
      </c>
      <c r="D121" s="827">
        <v>30</v>
      </c>
      <c r="E121" s="827"/>
      <c r="F121" s="945"/>
      <c r="G121" s="888"/>
      <c r="H121" s="882"/>
      <c r="I121" s="882"/>
      <c r="J121" s="887"/>
      <c r="K121" s="894"/>
      <c r="L121" s="882"/>
      <c r="M121" s="882"/>
      <c r="N121" s="920"/>
      <c r="O121" s="528">
        <f t="shared" si="29"/>
        <v>30</v>
      </c>
      <c r="P121" s="446">
        <f t="shared" si="29"/>
        <v>30</v>
      </c>
      <c r="Q121" s="446">
        <f t="shared" si="29"/>
        <v>0</v>
      </c>
      <c r="R121" s="511">
        <f t="shared" si="29"/>
        <v>0</v>
      </c>
      <c r="S121" s="442"/>
    </row>
    <row r="122" spans="1:19" ht="14.1" customHeight="1" x14ac:dyDescent="0.25">
      <c r="A122" s="873">
        <v>109</v>
      </c>
      <c r="B122" s="551" t="s">
        <v>176</v>
      </c>
      <c r="C122" s="893">
        <f t="shared" si="30"/>
        <v>15</v>
      </c>
      <c r="D122" s="827">
        <v>15</v>
      </c>
      <c r="E122" s="827"/>
      <c r="F122" s="945"/>
      <c r="G122" s="916"/>
      <c r="H122" s="882"/>
      <c r="I122" s="882"/>
      <c r="J122" s="887"/>
      <c r="K122" s="894"/>
      <c r="L122" s="882"/>
      <c r="M122" s="882"/>
      <c r="N122" s="920"/>
      <c r="O122" s="528">
        <f t="shared" si="29"/>
        <v>15</v>
      </c>
      <c r="P122" s="446">
        <f t="shared" si="29"/>
        <v>15</v>
      </c>
      <c r="Q122" s="446">
        <f t="shared" si="29"/>
        <v>0</v>
      </c>
      <c r="R122" s="511">
        <f t="shared" si="29"/>
        <v>0</v>
      </c>
      <c r="S122" s="442"/>
    </row>
    <row r="123" spans="1:19" ht="14.1" customHeight="1" x14ac:dyDescent="0.25">
      <c r="A123" s="874">
        <v>110</v>
      </c>
      <c r="B123" s="554" t="s">
        <v>177</v>
      </c>
      <c r="C123" s="893">
        <f t="shared" si="30"/>
        <v>20</v>
      </c>
      <c r="D123" s="827">
        <v>20</v>
      </c>
      <c r="E123" s="827"/>
      <c r="F123" s="945"/>
      <c r="G123" s="888"/>
      <c r="H123" s="882"/>
      <c r="I123" s="882"/>
      <c r="J123" s="887"/>
      <c r="K123" s="894"/>
      <c r="L123" s="882"/>
      <c r="M123" s="882"/>
      <c r="N123" s="920"/>
      <c r="O123" s="528">
        <f t="shared" si="29"/>
        <v>20</v>
      </c>
      <c r="P123" s="446">
        <f t="shared" si="29"/>
        <v>20</v>
      </c>
      <c r="Q123" s="446">
        <f t="shared" si="29"/>
        <v>0</v>
      </c>
      <c r="R123" s="511">
        <f t="shared" si="29"/>
        <v>0</v>
      </c>
      <c r="S123" s="442"/>
    </row>
    <row r="124" spans="1:19" ht="14.1" customHeight="1" x14ac:dyDescent="0.25">
      <c r="A124" s="873">
        <v>111</v>
      </c>
      <c r="B124" s="555" t="s">
        <v>178</v>
      </c>
      <c r="C124" s="893">
        <f t="shared" si="30"/>
        <v>5</v>
      </c>
      <c r="D124" s="827">
        <v>5</v>
      </c>
      <c r="E124" s="827"/>
      <c r="F124" s="945"/>
      <c r="G124" s="888"/>
      <c r="H124" s="882"/>
      <c r="I124" s="882"/>
      <c r="J124" s="887"/>
      <c r="K124" s="894"/>
      <c r="L124" s="882"/>
      <c r="M124" s="882"/>
      <c r="N124" s="920"/>
      <c r="O124" s="528">
        <f t="shared" si="29"/>
        <v>5</v>
      </c>
      <c r="P124" s="446">
        <f t="shared" si="29"/>
        <v>5</v>
      </c>
      <c r="Q124" s="446">
        <f t="shared" si="29"/>
        <v>0</v>
      </c>
      <c r="R124" s="511">
        <f t="shared" si="29"/>
        <v>0</v>
      </c>
      <c r="S124" s="442"/>
    </row>
    <row r="125" spans="1:19" ht="14.1" customHeight="1" x14ac:dyDescent="0.25">
      <c r="A125" s="874">
        <v>112</v>
      </c>
      <c r="B125" s="397" t="s">
        <v>179</v>
      </c>
      <c r="C125" s="893">
        <f t="shared" si="30"/>
        <v>85</v>
      </c>
      <c r="D125" s="827">
        <v>85</v>
      </c>
      <c r="E125" s="827"/>
      <c r="F125" s="945"/>
      <c r="G125" s="916"/>
      <c r="H125" s="948"/>
      <c r="I125" s="882"/>
      <c r="J125" s="887"/>
      <c r="K125" s="894"/>
      <c r="L125" s="882"/>
      <c r="M125" s="882"/>
      <c r="N125" s="920"/>
      <c r="O125" s="528">
        <f t="shared" si="29"/>
        <v>85</v>
      </c>
      <c r="P125" s="446">
        <f t="shared" si="29"/>
        <v>85</v>
      </c>
      <c r="Q125" s="446">
        <f t="shared" si="29"/>
        <v>0</v>
      </c>
      <c r="R125" s="511">
        <f t="shared" si="29"/>
        <v>0</v>
      </c>
      <c r="S125" s="442"/>
    </row>
    <row r="126" spans="1:19" ht="14.1" customHeight="1" x14ac:dyDescent="0.25">
      <c r="A126" s="873">
        <v>113</v>
      </c>
      <c r="B126" s="413" t="s">
        <v>180</v>
      </c>
      <c r="C126" s="893">
        <f t="shared" si="30"/>
        <v>25</v>
      </c>
      <c r="D126" s="827">
        <v>25</v>
      </c>
      <c r="E126" s="827"/>
      <c r="F126" s="945"/>
      <c r="G126" s="916"/>
      <c r="H126" s="882"/>
      <c r="I126" s="882"/>
      <c r="J126" s="887"/>
      <c r="K126" s="894"/>
      <c r="L126" s="882"/>
      <c r="M126" s="882"/>
      <c r="N126" s="920"/>
      <c r="O126" s="528">
        <f t="shared" si="29"/>
        <v>25</v>
      </c>
      <c r="P126" s="446">
        <f t="shared" si="29"/>
        <v>25</v>
      </c>
      <c r="Q126" s="446">
        <f t="shared" si="29"/>
        <v>0</v>
      </c>
      <c r="R126" s="511">
        <f t="shared" si="29"/>
        <v>0</v>
      </c>
      <c r="S126" s="442"/>
    </row>
    <row r="127" spans="1:19" ht="20.25" customHeight="1" x14ac:dyDescent="0.25">
      <c r="A127" s="874">
        <v>114</v>
      </c>
      <c r="B127" s="410" t="s">
        <v>168</v>
      </c>
      <c r="C127" s="893">
        <f t="shared" si="30"/>
        <v>0</v>
      </c>
      <c r="D127" s="827"/>
      <c r="E127" s="827"/>
      <c r="F127" s="945"/>
      <c r="G127" s="911">
        <f>H127+J127</f>
        <v>240.3</v>
      </c>
      <c r="H127" s="827">
        <v>240.3</v>
      </c>
      <c r="I127" s="882"/>
      <c r="J127" s="887"/>
      <c r="K127" s="894"/>
      <c r="L127" s="882"/>
      <c r="M127" s="882"/>
      <c r="N127" s="920"/>
      <c r="O127" s="528">
        <f t="shared" si="29"/>
        <v>240.3</v>
      </c>
      <c r="P127" s="446">
        <f t="shared" si="29"/>
        <v>240.3</v>
      </c>
      <c r="Q127" s="446">
        <f t="shared" si="29"/>
        <v>0</v>
      </c>
      <c r="R127" s="511">
        <f t="shared" si="29"/>
        <v>0</v>
      </c>
      <c r="S127" s="442"/>
    </row>
    <row r="128" spans="1:19" ht="38.25" customHeight="1" x14ac:dyDescent="0.25">
      <c r="A128" s="873">
        <v>115</v>
      </c>
      <c r="B128" s="412" t="s">
        <v>88</v>
      </c>
      <c r="C128" s="893">
        <f t="shared" si="30"/>
        <v>0</v>
      </c>
      <c r="D128" s="827"/>
      <c r="E128" s="827"/>
      <c r="F128" s="945"/>
      <c r="G128" s="911">
        <f>H128+J128</f>
        <v>23.827000000000002</v>
      </c>
      <c r="H128" s="827">
        <v>23.827000000000002</v>
      </c>
      <c r="I128" s="882"/>
      <c r="J128" s="887"/>
      <c r="K128" s="894"/>
      <c r="L128" s="882"/>
      <c r="M128" s="882"/>
      <c r="N128" s="920"/>
      <c r="O128" s="528">
        <f>C128+G128+K128</f>
        <v>23.827000000000002</v>
      </c>
      <c r="P128" s="446">
        <f>D128+H128+L128</f>
        <v>23.827000000000002</v>
      </c>
      <c r="Q128" s="446">
        <f>E128+I128+M128</f>
        <v>0</v>
      </c>
      <c r="R128" s="511">
        <f>F128+J128+N128</f>
        <v>0</v>
      </c>
      <c r="S128" s="442"/>
    </row>
    <row r="129" spans="1:21" ht="14.1" customHeight="1" x14ac:dyDescent="0.25">
      <c r="A129" s="874">
        <v>116</v>
      </c>
      <c r="B129" s="556" t="s">
        <v>181</v>
      </c>
      <c r="C129" s="893">
        <f t="shared" si="30"/>
        <v>155.6</v>
      </c>
      <c r="D129" s="827">
        <v>155.6</v>
      </c>
      <c r="E129" s="827">
        <v>92</v>
      </c>
      <c r="F129" s="949"/>
      <c r="G129" s="916"/>
      <c r="H129" s="914"/>
      <c r="I129" s="914"/>
      <c r="J129" s="887"/>
      <c r="K129" s="894"/>
      <c r="L129" s="882"/>
      <c r="M129" s="882"/>
      <c r="N129" s="920"/>
      <c r="O129" s="950">
        <f t="shared" si="29"/>
        <v>155.6</v>
      </c>
      <c r="P129" s="457">
        <f t="shared" si="29"/>
        <v>155.6</v>
      </c>
      <c r="Q129" s="457">
        <f t="shared" si="29"/>
        <v>92</v>
      </c>
      <c r="R129" s="511">
        <f t="shared" si="29"/>
        <v>0</v>
      </c>
      <c r="S129" s="442"/>
    </row>
    <row r="130" spans="1:21" ht="14.1" customHeight="1" x14ac:dyDescent="0.25">
      <c r="A130" s="873">
        <v>117</v>
      </c>
      <c r="B130" s="556" t="s">
        <v>182</v>
      </c>
      <c r="C130" s="893">
        <f t="shared" si="30"/>
        <v>154.6</v>
      </c>
      <c r="D130" s="827">
        <v>154.6</v>
      </c>
      <c r="E130" s="827">
        <v>97</v>
      </c>
      <c r="F130" s="945"/>
      <c r="G130" s="916"/>
      <c r="H130" s="882"/>
      <c r="I130" s="882"/>
      <c r="J130" s="887"/>
      <c r="K130" s="894"/>
      <c r="L130" s="882"/>
      <c r="M130" s="882"/>
      <c r="N130" s="920"/>
      <c r="O130" s="950">
        <f t="shared" si="29"/>
        <v>154.6</v>
      </c>
      <c r="P130" s="457">
        <f t="shared" si="29"/>
        <v>154.6</v>
      </c>
      <c r="Q130" s="457">
        <f t="shared" si="29"/>
        <v>97</v>
      </c>
      <c r="R130" s="511">
        <f t="shared" si="29"/>
        <v>0</v>
      </c>
      <c r="S130" s="442"/>
    </row>
    <row r="131" spans="1:21" ht="14.1" customHeight="1" x14ac:dyDescent="0.25">
      <c r="A131" s="874">
        <v>118</v>
      </c>
      <c r="B131" s="557" t="s">
        <v>183</v>
      </c>
      <c r="C131" s="893">
        <f t="shared" si="30"/>
        <v>523</v>
      </c>
      <c r="D131" s="951">
        <v>515</v>
      </c>
      <c r="E131" s="951">
        <v>360.8</v>
      </c>
      <c r="F131" s="952">
        <v>8</v>
      </c>
      <c r="G131" s="916"/>
      <c r="H131" s="914"/>
      <c r="I131" s="953"/>
      <c r="J131" s="887"/>
      <c r="K131" s="910">
        <v>3</v>
      </c>
      <c r="L131" s="881">
        <v>3</v>
      </c>
      <c r="M131" s="882"/>
      <c r="N131" s="920"/>
      <c r="O131" s="950">
        <f t="shared" si="29"/>
        <v>526</v>
      </c>
      <c r="P131" s="457">
        <f t="shared" si="29"/>
        <v>518</v>
      </c>
      <c r="Q131" s="457">
        <f t="shared" si="29"/>
        <v>360.8</v>
      </c>
      <c r="R131" s="511">
        <f t="shared" si="29"/>
        <v>8</v>
      </c>
      <c r="S131" s="442"/>
    </row>
    <row r="132" spans="1:21" ht="14.1" customHeight="1" thickBot="1" x14ac:dyDescent="0.3">
      <c r="A132" s="873">
        <v>119</v>
      </c>
      <c r="B132" s="558" t="s">
        <v>184</v>
      </c>
      <c r="C132" s="899">
        <f t="shared" si="30"/>
        <v>257.5</v>
      </c>
      <c r="D132" s="900">
        <v>257.5</v>
      </c>
      <c r="E132" s="954">
        <v>170</v>
      </c>
      <c r="F132" s="955"/>
      <c r="G132" s="956"/>
      <c r="H132" s="905"/>
      <c r="I132" s="559"/>
      <c r="J132" s="906"/>
      <c r="K132" s="922"/>
      <c r="L132" s="905"/>
      <c r="M132" s="905"/>
      <c r="N132" s="923"/>
      <c r="O132" s="540">
        <f t="shared" si="29"/>
        <v>257.5</v>
      </c>
      <c r="P132" s="541">
        <f t="shared" si="29"/>
        <v>257.5</v>
      </c>
      <c r="Q132" s="541">
        <f t="shared" si="29"/>
        <v>170</v>
      </c>
      <c r="R132" s="560">
        <f t="shared" si="29"/>
        <v>0</v>
      </c>
      <c r="S132" s="442"/>
      <c r="T132" s="162"/>
    </row>
    <row r="133" spans="1:21" ht="14.1" customHeight="1" thickBot="1" x14ac:dyDescent="0.3">
      <c r="A133" s="874">
        <v>120</v>
      </c>
      <c r="B133" s="561" t="s">
        <v>137</v>
      </c>
      <c r="C133" s="522">
        <f>C114+C130+C131+C132+C129</f>
        <v>2010.1999999999998</v>
      </c>
      <c r="D133" s="523">
        <f>D114+D130+D131+D132+D129</f>
        <v>2002.1999999999998</v>
      </c>
      <c r="E133" s="523">
        <f>E114+E130+E131+E132+E129</f>
        <v>719.8</v>
      </c>
      <c r="F133" s="526">
        <f>F114+F130+F131+F132+F129</f>
        <v>8</v>
      </c>
      <c r="G133" s="562">
        <f t="shared" ref="G133:N133" si="31">G114+G130+G131+G132+G129</f>
        <v>264.12700000000001</v>
      </c>
      <c r="H133" s="563">
        <f t="shared" si="31"/>
        <v>264.12700000000001</v>
      </c>
      <c r="I133" s="563">
        <f t="shared" si="31"/>
        <v>0</v>
      </c>
      <c r="J133" s="426">
        <f t="shared" si="31"/>
        <v>0</v>
      </c>
      <c r="K133" s="526">
        <f t="shared" si="31"/>
        <v>3</v>
      </c>
      <c r="L133" s="523">
        <f t="shared" si="31"/>
        <v>3</v>
      </c>
      <c r="M133" s="523">
        <f t="shared" si="31"/>
        <v>0</v>
      </c>
      <c r="N133" s="526">
        <f t="shared" si="31"/>
        <v>0</v>
      </c>
      <c r="O133" s="562">
        <f>C133+G133+K133</f>
        <v>2277.3269999999998</v>
      </c>
      <c r="P133" s="563">
        <f t="shared" si="29"/>
        <v>2269.3269999999998</v>
      </c>
      <c r="Q133" s="563">
        <f t="shared" si="29"/>
        <v>719.8</v>
      </c>
      <c r="R133" s="426">
        <f t="shared" si="29"/>
        <v>8</v>
      </c>
      <c r="S133" s="549"/>
    </row>
    <row r="134" spans="1:21" ht="14.1" customHeight="1" thickBot="1" x14ac:dyDescent="0.3">
      <c r="A134" s="873">
        <v>121</v>
      </c>
      <c r="B134" s="1253" t="s">
        <v>185</v>
      </c>
      <c r="C134" s="1254"/>
      <c r="D134" s="1254"/>
      <c r="E134" s="1254"/>
      <c r="F134" s="1254"/>
      <c r="G134" s="1254"/>
      <c r="H134" s="1254"/>
      <c r="I134" s="1254"/>
      <c r="J134" s="1254"/>
      <c r="K134" s="1254"/>
      <c r="L134" s="1254"/>
      <c r="M134" s="1254"/>
      <c r="N134" s="1254"/>
      <c r="O134" s="1255"/>
      <c r="P134" s="1255"/>
      <c r="Q134" s="1255"/>
      <c r="R134" s="1256"/>
      <c r="S134" s="762"/>
    </row>
    <row r="135" spans="1:21" ht="14.1" customHeight="1" x14ac:dyDescent="0.25">
      <c r="A135" s="874">
        <v>122</v>
      </c>
      <c r="B135" s="564" t="s">
        <v>186</v>
      </c>
      <c r="C135" s="565">
        <f t="shared" ref="C135:C164" si="32">D135+F135</f>
        <v>181.8</v>
      </c>
      <c r="D135" s="566">
        <v>181.8</v>
      </c>
      <c r="E135" s="566">
        <v>90</v>
      </c>
      <c r="F135" s="567"/>
      <c r="G135" s="568">
        <v>191</v>
      </c>
      <c r="H135" s="568">
        <f>G135-J135</f>
        <v>191</v>
      </c>
      <c r="I135" s="568">
        <v>142</v>
      </c>
      <c r="J135" s="569"/>
      <c r="K135" s="570">
        <f>L135+N135</f>
        <v>20</v>
      </c>
      <c r="L135" s="571">
        <v>20</v>
      </c>
      <c r="M135" s="571"/>
      <c r="N135" s="572"/>
      <c r="O135" s="573">
        <f>C135+G135+K135</f>
        <v>392.8</v>
      </c>
      <c r="P135" s="574">
        <f>D135+H135+L135</f>
        <v>392.8</v>
      </c>
      <c r="Q135" s="575">
        <f>E135+I135+M135</f>
        <v>232</v>
      </c>
      <c r="R135" s="576">
        <f>F135+J135+N135</f>
        <v>0</v>
      </c>
      <c r="S135" s="957"/>
    </row>
    <row r="136" spans="1:21" ht="14.1" customHeight="1" x14ac:dyDescent="0.25">
      <c r="A136" s="873">
        <v>123</v>
      </c>
      <c r="B136" s="553" t="s">
        <v>187</v>
      </c>
      <c r="C136" s="577">
        <f t="shared" si="32"/>
        <v>95.3</v>
      </c>
      <c r="D136" s="443">
        <v>95.3</v>
      </c>
      <c r="E136" s="443">
        <v>52.6</v>
      </c>
      <c r="F136" s="578"/>
      <c r="G136" s="137">
        <v>37</v>
      </c>
      <c r="H136" s="137">
        <f t="shared" ref="H136:H161" si="33">G136-J136</f>
        <v>37</v>
      </c>
      <c r="I136" s="137">
        <v>27</v>
      </c>
      <c r="J136" s="579"/>
      <c r="K136" s="580">
        <f t="shared" ref="K136:K164" si="34">L136+N136</f>
        <v>25.219000000000001</v>
      </c>
      <c r="L136" s="395">
        <v>25.219000000000001</v>
      </c>
      <c r="M136" s="395"/>
      <c r="N136" s="581"/>
      <c r="O136" s="582">
        <f t="shared" ref="O136:R164" si="35">C136+G136+K136</f>
        <v>157.51900000000001</v>
      </c>
      <c r="P136" s="583">
        <f t="shared" si="35"/>
        <v>157.51900000000001</v>
      </c>
      <c r="Q136" s="584">
        <f t="shared" si="35"/>
        <v>79.599999999999994</v>
      </c>
      <c r="R136" s="585">
        <f t="shared" si="35"/>
        <v>0</v>
      </c>
      <c r="S136" s="957"/>
    </row>
    <row r="137" spans="1:21" ht="14.1" customHeight="1" x14ac:dyDescent="0.25">
      <c r="A137" s="874">
        <v>124</v>
      </c>
      <c r="B137" s="553" t="s">
        <v>188</v>
      </c>
      <c r="C137" s="586">
        <f t="shared" si="32"/>
        <v>321.59999999999997</v>
      </c>
      <c r="D137" s="443">
        <v>320.39999999999998</v>
      </c>
      <c r="E137" s="443">
        <v>190</v>
      </c>
      <c r="F137" s="587">
        <v>1.2</v>
      </c>
      <c r="G137" s="137">
        <v>198</v>
      </c>
      <c r="H137" s="137">
        <f t="shared" si="33"/>
        <v>198</v>
      </c>
      <c r="I137" s="588">
        <v>147</v>
      </c>
      <c r="J137" s="589"/>
      <c r="K137" s="590">
        <f t="shared" si="34"/>
        <v>83.8</v>
      </c>
      <c r="L137" s="395">
        <v>83.8</v>
      </c>
      <c r="M137" s="395"/>
      <c r="N137" s="591"/>
      <c r="O137" s="582">
        <f t="shared" si="35"/>
        <v>603.39999999999986</v>
      </c>
      <c r="P137" s="584">
        <f t="shared" si="35"/>
        <v>602.19999999999993</v>
      </c>
      <c r="Q137" s="584">
        <f t="shared" si="35"/>
        <v>337</v>
      </c>
      <c r="R137" s="592">
        <f t="shared" si="35"/>
        <v>1.2</v>
      </c>
      <c r="S137" s="958"/>
    </row>
    <row r="138" spans="1:21" ht="14.1" customHeight="1" x14ac:dyDescent="0.25">
      <c r="A138" s="873">
        <v>125</v>
      </c>
      <c r="B138" s="553" t="s">
        <v>189</v>
      </c>
      <c r="C138" s="577">
        <f t="shared" si="32"/>
        <v>195</v>
      </c>
      <c r="D138" s="443">
        <v>195</v>
      </c>
      <c r="E138" s="443">
        <v>128</v>
      </c>
      <c r="F138" s="578"/>
      <c r="G138" s="137">
        <v>104</v>
      </c>
      <c r="H138" s="137">
        <f t="shared" si="33"/>
        <v>104</v>
      </c>
      <c r="I138" s="137">
        <v>77</v>
      </c>
      <c r="J138" s="579"/>
      <c r="K138" s="580">
        <f t="shared" si="34"/>
        <v>81.418999999999997</v>
      </c>
      <c r="L138" s="593">
        <v>81.418999999999997</v>
      </c>
      <c r="M138" s="594"/>
      <c r="N138" s="595"/>
      <c r="O138" s="582">
        <f t="shared" si="35"/>
        <v>380.41899999999998</v>
      </c>
      <c r="P138" s="596">
        <f t="shared" si="35"/>
        <v>380.41899999999998</v>
      </c>
      <c r="Q138" s="584">
        <f t="shared" si="35"/>
        <v>205</v>
      </c>
      <c r="R138" s="585">
        <f t="shared" si="35"/>
        <v>0</v>
      </c>
      <c r="S138" s="957"/>
      <c r="T138" s="772"/>
      <c r="U138" s="772"/>
    </row>
    <row r="139" spans="1:21" ht="14.1" customHeight="1" x14ac:dyDescent="0.25">
      <c r="A139" s="874">
        <v>126</v>
      </c>
      <c r="B139" s="553" t="s">
        <v>190</v>
      </c>
      <c r="C139" s="577">
        <f t="shared" si="32"/>
        <v>78.2</v>
      </c>
      <c r="D139" s="443">
        <v>78.2</v>
      </c>
      <c r="E139" s="443">
        <v>47.3</v>
      </c>
      <c r="F139" s="587"/>
      <c r="G139" s="137">
        <v>29</v>
      </c>
      <c r="H139" s="137">
        <f t="shared" si="33"/>
        <v>29</v>
      </c>
      <c r="I139" s="137">
        <v>21</v>
      </c>
      <c r="J139" s="579"/>
      <c r="K139" s="580">
        <f t="shared" si="34"/>
        <v>7</v>
      </c>
      <c r="L139" s="395">
        <v>7</v>
      </c>
      <c r="M139" s="395"/>
      <c r="N139" s="581"/>
      <c r="O139" s="582">
        <f t="shared" si="35"/>
        <v>114.2</v>
      </c>
      <c r="P139" s="583">
        <f t="shared" si="35"/>
        <v>114.2</v>
      </c>
      <c r="Q139" s="584">
        <f t="shared" si="35"/>
        <v>68.3</v>
      </c>
      <c r="R139" s="585">
        <f t="shared" si="35"/>
        <v>0</v>
      </c>
      <c r="S139" s="957"/>
      <c r="T139" s="772"/>
      <c r="U139" s="772"/>
    </row>
    <row r="140" spans="1:21" ht="14.1" customHeight="1" x14ac:dyDescent="0.25">
      <c r="A140" s="873">
        <v>127</v>
      </c>
      <c r="B140" s="553" t="s">
        <v>191</v>
      </c>
      <c r="C140" s="577">
        <f t="shared" si="32"/>
        <v>94.4</v>
      </c>
      <c r="D140" s="443">
        <v>94.4</v>
      </c>
      <c r="E140" s="443">
        <v>55.3</v>
      </c>
      <c r="F140" s="578"/>
      <c r="G140" s="137">
        <v>39</v>
      </c>
      <c r="H140" s="137">
        <f t="shared" si="33"/>
        <v>39</v>
      </c>
      <c r="I140" s="137">
        <v>29</v>
      </c>
      <c r="J140" s="579"/>
      <c r="K140" s="580">
        <f>L140+N140</f>
        <v>20</v>
      </c>
      <c r="L140" s="395">
        <v>20</v>
      </c>
      <c r="M140" s="395"/>
      <c r="N140" s="581"/>
      <c r="O140" s="582">
        <f t="shared" si="35"/>
        <v>153.4</v>
      </c>
      <c r="P140" s="584">
        <f t="shared" si="35"/>
        <v>153.4</v>
      </c>
      <c r="Q140" s="584">
        <f t="shared" si="35"/>
        <v>84.3</v>
      </c>
      <c r="R140" s="585">
        <f t="shared" si="35"/>
        <v>0</v>
      </c>
      <c r="S140" s="957"/>
      <c r="T140" s="772"/>
      <c r="U140" s="959"/>
    </row>
    <row r="141" spans="1:21" ht="14.1" customHeight="1" x14ac:dyDescent="0.25">
      <c r="A141" s="874">
        <v>128</v>
      </c>
      <c r="B141" s="553" t="s">
        <v>192</v>
      </c>
      <c r="C141" s="577">
        <f t="shared" si="32"/>
        <v>204.2</v>
      </c>
      <c r="D141" s="443">
        <v>204.2</v>
      </c>
      <c r="E141" s="443">
        <v>116</v>
      </c>
      <c r="F141" s="578"/>
      <c r="G141" s="137">
        <v>114</v>
      </c>
      <c r="H141" s="137">
        <f t="shared" si="33"/>
        <v>114</v>
      </c>
      <c r="I141" s="137">
        <v>84</v>
      </c>
      <c r="J141" s="597"/>
      <c r="K141" s="580">
        <f t="shared" si="34"/>
        <v>48</v>
      </c>
      <c r="L141" s="395">
        <v>48</v>
      </c>
      <c r="M141" s="395"/>
      <c r="N141" s="581"/>
      <c r="O141" s="582">
        <f t="shared" si="35"/>
        <v>366.2</v>
      </c>
      <c r="P141" s="583">
        <f t="shared" si="35"/>
        <v>366.2</v>
      </c>
      <c r="Q141" s="584">
        <f t="shared" si="35"/>
        <v>200</v>
      </c>
      <c r="R141" s="585">
        <f t="shared" si="35"/>
        <v>0</v>
      </c>
      <c r="S141" s="957"/>
      <c r="T141" s="772"/>
      <c r="U141" s="772"/>
    </row>
    <row r="142" spans="1:21" ht="14.1" customHeight="1" x14ac:dyDescent="0.25">
      <c r="A142" s="873">
        <v>129</v>
      </c>
      <c r="B142" s="553" t="s">
        <v>193</v>
      </c>
      <c r="C142" s="577">
        <f t="shared" si="32"/>
        <v>122</v>
      </c>
      <c r="D142" s="443">
        <v>122</v>
      </c>
      <c r="E142" s="443">
        <v>62</v>
      </c>
      <c r="F142" s="578"/>
      <c r="G142" s="137">
        <v>49</v>
      </c>
      <c r="H142" s="137">
        <f t="shared" si="33"/>
        <v>49</v>
      </c>
      <c r="I142" s="137">
        <v>36</v>
      </c>
      <c r="J142" s="597"/>
      <c r="K142" s="580">
        <f t="shared" si="34"/>
        <v>24.382999999999999</v>
      </c>
      <c r="L142" s="395">
        <v>24.382999999999999</v>
      </c>
      <c r="M142" s="395"/>
      <c r="N142" s="581"/>
      <c r="O142" s="582">
        <f t="shared" si="35"/>
        <v>195.38300000000001</v>
      </c>
      <c r="P142" s="596">
        <f t="shared" si="35"/>
        <v>195.38300000000001</v>
      </c>
      <c r="Q142" s="584">
        <f t="shared" si="35"/>
        <v>98</v>
      </c>
      <c r="R142" s="585">
        <f t="shared" si="35"/>
        <v>0</v>
      </c>
      <c r="S142" s="958"/>
      <c r="T142" s="772"/>
      <c r="U142" s="772"/>
    </row>
    <row r="143" spans="1:21" ht="14.1" customHeight="1" x14ac:dyDescent="0.25">
      <c r="A143" s="874">
        <v>130</v>
      </c>
      <c r="B143" s="553" t="s">
        <v>194</v>
      </c>
      <c r="C143" s="577">
        <f t="shared" si="32"/>
        <v>238.4</v>
      </c>
      <c r="D143" s="443">
        <v>226.4</v>
      </c>
      <c r="E143" s="443">
        <v>145</v>
      </c>
      <c r="F143" s="587">
        <v>12</v>
      </c>
      <c r="G143" s="137">
        <v>109</v>
      </c>
      <c r="H143" s="137">
        <f t="shared" si="33"/>
        <v>109</v>
      </c>
      <c r="I143" s="137">
        <v>81</v>
      </c>
      <c r="J143" s="597"/>
      <c r="K143" s="580">
        <f t="shared" si="34"/>
        <v>48</v>
      </c>
      <c r="L143" s="395">
        <v>46</v>
      </c>
      <c r="M143" s="395"/>
      <c r="N143" s="581">
        <v>2</v>
      </c>
      <c r="O143" s="582">
        <f t="shared" si="35"/>
        <v>395.4</v>
      </c>
      <c r="P143" s="596">
        <f t="shared" si="35"/>
        <v>381.4</v>
      </c>
      <c r="Q143" s="583">
        <f t="shared" si="35"/>
        <v>226</v>
      </c>
      <c r="R143" s="585">
        <f t="shared" si="35"/>
        <v>14</v>
      </c>
      <c r="S143" s="958"/>
      <c r="T143" s="772"/>
      <c r="U143" s="772"/>
    </row>
    <row r="144" spans="1:21" ht="14.1" customHeight="1" x14ac:dyDescent="0.25">
      <c r="A144" s="873">
        <v>131</v>
      </c>
      <c r="B144" s="553" t="s">
        <v>195</v>
      </c>
      <c r="C144" s="577">
        <f t="shared" si="32"/>
        <v>441</v>
      </c>
      <c r="D144" s="443">
        <v>440</v>
      </c>
      <c r="E144" s="443">
        <v>265</v>
      </c>
      <c r="F144" s="587">
        <v>1</v>
      </c>
      <c r="G144" s="137">
        <v>166</v>
      </c>
      <c r="H144" s="137">
        <f t="shared" si="33"/>
        <v>166</v>
      </c>
      <c r="I144" s="137">
        <v>123</v>
      </c>
      <c r="J144" s="597"/>
      <c r="K144" s="580">
        <f t="shared" si="34"/>
        <v>79.376000000000005</v>
      </c>
      <c r="L144" s="395">
        <v>78.475999999999999</v>
      </c>
      <c r="M144" s="395"/>
      <c r="N144" s="595">
        <v>0.9</v>
      </c>
      <c r="O144" s="582">
        <f t="shared" si="35"/>
        <v>686.37599999999998</v>
      </c>
      <c r="P144" s="584">
        <f t="shared" si="35"/>
        <v>684.476</v>
      </c>
      <c r="Q144" s="584">
        <f t="shared" si="35"/>
        <v>388</v>
      </c>
      <c r="R144" s="592">
        <f t="shared" si="35"/>
        <v>1.9</v>
      </c>
      <c r="S144" s="957"/>
      <c r="T144" s="772"/>
      <c r="U144" s="772"/>
    </row>
    <row r="145" spans="1:21" ht="14.1" customHeight="1" x14ac:dyDescent="0.25">
      <c r="A145" s="874">
        <v>132</v>
      </c>
      <c r="B145" s="553" t="s">
        <v>196</v>
      </c>
      <c r="C145" s="577">
        <f t="shared" si="32"/>
        <v>170</v>
      </c>
      <c r="D145" s="443">
        <v>170</v>
      </c>
      <c r="E145" s="443">
        <v>72.599999999999994</v>
      </c>
      <c r="F145" s="587"/>
      <c r="G145" s="459">
        <v>329.3</v>
      </c>
      <c r="H145" s="459">
        <f t="shared" si="33"/>
        <v>329.3</v>
      </c>
      <c r="I145" s="459">
        <v>246</v>
      </c>
      <c r="J145" s="597"/>
      <c r="K145" s="580">
        <f t="shared" si="34"/>
        <v>0.3</v>
      </c>
      <c r="L145" s="395">
        <v>0.3</v>
      </c>
      <c r="M145" s="395"/>
      <c r="N145" s="581"/>
      <c r="O145" s="582">
        <f t="shared" si="35"/>
        <v>499.6</v>
      </c>
      <c r="P145" s="583">
        <f t="shared" si="35"/>
        <v>499.6</v>
      </c>
      <c r="Q145" s="584">
        <f t="shared" si="35"/>
        <v>318.60000000000002</v>
      </c>
      <c r="R145" s="585">
        <f t="shared" si="35"/>
        <v>0</v>
      </c>
      <c r="S145" s="957"/>
      <c r="T145" s="772"/>
      <c r="U145" s="772"/>
    </row>
    <row r="146" spans="1:21" ht="14.1" customHeight="1" x14ac:dyDescent="0.25">
      <c r="A146" s="873">
        <v>133</v>
      </c>
      <c r="B146" s="553" t="s">
        <v>197</v>
      </c>
      <c r="C146" s="577">
        <f t="shared" si="32"/>
        <v>149</v>
      </c>
      <c r="D146" s="443">
        <v>149</v>
      </c>
      <c r="E146" s="443">
        <v>83.2</v>
      </c>
      <c r="F146" s="587"/>
      <c r="G146" s="137">
        <v>360</v>
      </c>
      <c r="H146" s="137">
        <f t="shared" si="33"/>
        <v>360</v>
      </c>
      <c r="I146" s="137">
        <v>270</v>
      </c>
      <c r="J146" s="597"/>
      <c r="K146" s="580">
        <f t="shared" si="34"/>
        <v>21</v>
      </c>
      <c r="L146" s="395">
        <v>21</v>
      </c>
      <c r="M146" s="395"/>
      <c r="N146" s="581"/>
      <c r="O146" s="582">
        <f t="shared" si="35"/>
        <v>530</v>
      </c>
      <c r="P146" s="583">
        <f t="shared" si="35"/>
        <v>530</v>
      </c>
      <c r="Q146" s="596">
        <f t="shared" si="35"/>
        <v>353.2</v>
      </c>
      <c r="R146" s="585">
        <f t="shared" si="35"/>
        <v>0</v>
      </c>
      <c r="S146" s="957"/>
      <c r="T146" s="772"/>
      <c r="U146" s="772"/>
    </row>
    <row r="147" spans="1:21" ht="14.1" customHeight="1" x14ac:dyDescent="0.25">
      <c r="A147" s="874">
        <v>134</v>
      </c>
      <c r="B147" s="553" t="s">
        <v>198</v>
      </c>
      <c r="C147" s="577">
        <f t="shared" si="32"/>
        <v>206.5</v>
      </c>
      <c r="D147" s="443">
        <v>204</v>
      </c>
      <c r="E147" s="443">
        <v>109</v>
      </c>
      <c r="F147" s="587">
        <v>2.5</v>
      </c>
      <c r="G147" s="137">
        <v>413</v>
      </c>
      <c r="H147" s="137">
        <f t="shared" si="33"/>
        <v>413</v>
      </c>
      <c r="I147" s="137">
        <v>309</v>
      </c>
      <c r="J147" s="597"/>
      <c r="K147" s="580">
        <f t="shared" si="34"/>
        <v>43</v>
      </c>
      <c r="L147" s="395">
        <v>43</v>
      </c>
      <c r="M147" s="395">
        <v>4</v>
      </c>
      <c r="N147" s="581"/>
      <c r="O147" s="582">
        <f t="shared" si="35"/>
        <v>662.5</v>
      </c>
      <c r="P147" s="584">
        <f t="shared" si="35"/>
        <v>660</v>
      </c>
      <c r="Q147" s="584">
        <f t="shared" si="35"/>
        <v>422</v>
      </c>
      <c r="R147" s="592">
        <f t="shared" si="35"/>
        <v>2.5</v>
      </c>
      <c r="S147" s="957"/>
      <c r="T147" s="772"/>
      <c r="U147" s="772"/>
    </row>
    <row r="148" spans="1:21" ht="14.1" customHeight="1" x14ac:dyDescent="0.25">
      <c r="A148" s="873">
        <v>135</v>
      </c>
      <c r="B148" s="553" t="s">
        <v>199</v>
      </c>
      <c r="C148" s="577">
        <f t="shared" si="32"/>
        <v>168</v>
      </c>
      <c r="D148" s="443">
        <v>168</v>
      </c>
      <c r="E148" s="443">
        <v>100</v>
      </c>
      <c r="F148" s="587"/>
      <c r="G148" s="137">
        <v>415</v>
      </c>
      <c r="H148" s="137">
        <f t="shared" si="33"/>
        <v>415</v>
      </c>
      <c r="I148" s="598">
        <v>307</v>
      </c>
      <c r="J148" s="597"/>
      <c r="K148" s="580">
        <f t="shared" si="34"/>
        <v>16</v>
      </c>
      <c r="L148" s="395">
        <v>16</v>
      </c>
      <c r="M148" s="395">
        <v>4</v>
      </c>
      <c r="N148" s="581"/>
      <c r="O148" s="582">
        <f t="shared" si="35"/>
        <v>599</v>
      </c>
      <c r="P148" s="584">
        <f t="shared" si="35"/>
        <v>599</v>
      </c>
      <c r="Q148" s="584">
        <f t="shared" si="35"/>
        <v>411</v>
      </c>
      <c r="R148" s="592">
        <f t="shared" si="35"/>
        <v>0</v>
      </c>
      <c r="S148" s="957"/>
      <c r="T148" s="772"/>
      <c r="U148" s="772"/>
    </row>
    <row r="149" spans="1:21" ht="14.1" customHeight="1" x14ac:dyDescent="0.25">
      <c r="A149" s="874">
        <v>136</v>
      </c>
      <c r="B149" s="553" t="s">
        <v>200</v>
      </c>
      <c r="C149" s="577">
        <f t="shared" si="32"/>
        <v>272.10000000000002</v>
      </c>
      <c r="D149" s="443">
        <v>272.10000000000002</v>
      </c>
      <c r="E149" s="443">
        <v>147.19999999999999</v>
      </c>
      <c r="F149" s="587"/>
      <c r="G149" s="459">
        <v>924.7</v>
      </c>
      <c r="H149" s="459">
        <f t="shared" si="33"/>
        <v>924.7</v>
      </c>
      <c r="I149" s="599">
        <v>687</v>
      </c>
      <c r="J149" s="600"/>
      <c r="K149" s="580">
        <f t="shared" si="34"/>
        <v>32</v>
      </c>
      <c r="L149" s="395">
        <v>32</v>
      </c>
      <c r="M149" s="395">
        <v>6</v>
      </c>
      <c r="N149" s="581"/>
      <c r="O149" s="582">
        <f t="shared" si="35"/>
        <v>1228.8000000000002</v>
      </c>
      <c r="P149" s="596">
        <f t="shared" si="35"/>
        <v>1228.8000000000002</v>
      </c>
      <c r="Q149" s="596">
        <f t="shared" si="35"/>
        <v>840.2</v>
      </c>
      <c r="R149" s="601">
        <f t="shared" si="35"/>
        <v>0</v>
      </c>
      <c r="S149" s="957"/>
      <c r="T149" s="772"/>
      <c r="U149" s="772"/>
    </row>
    <row r="150" spans="1:21" ht="14.1" customHeight="1" x14ac:dyDescent="0.25">
      <c r="A150" s="873">
        <v>137</v>
      </c>
      <c r="B150" s="553" t="s">
        <v>201</v>
      </c>
      <c r="C150" s="577">
        <f t="shared" si="32"/>
        <v>244</v>
      </c>
      <c r="D150" s="443">
        <v>237</v>
      </c>
      <c r="E150" s="443">
        <v>110</v>
      </c>
      <c r="F150" s="587">
        <v>7</v>
      </c>
      <c r="G150" s="137">
        <v>299</v>
      </c>
      <c r="H150" s="137">
        <f t="shared" si="33"/>
        <v>294</v>
      </c>
      <c r="I150" s="598">
        <v>225</v>
      </c>
      <c r="J150" s="600">
        <v>5</v>
      </c>
      <c r="K150" s="580">
        <f t="shared" si="34"/>
        <v>5.3</v>
      </c>
      <c r="L150" s="395">
        <v>5.3</v>
      </c>
      <c r="M150" s="395"/>
      <c r="N150" s="581"/>
      <c r="O150" s="582">
        <f t="shared" si="35"/>
        <v>548.29999999999995</v>
      </c>
      <c r="P150" s="584">
        <f t="shared" si="35"/>
        <v>536.29999999999995</v>
      </c>
      <c r="Q150" s="596">
        <f t="shared" si="35"/>
        <v>335</v>
      </c>
      <c r="R150" s="592">
        <f t="shared" si="35"/>
        <v>12</v>
      </c>
      <c r="S150" s="960"/>
      <c r="T150" s="772"/>
      <c r="U150" s="772"/>
    </row>
    <row r="151" spans="1:21" ht="14.1" customHeight="1" x14ac:dyDescent="0.25">
      <c r="A151" s="874">
        <v>138</v>
      </c>
      <c r="B151" s="410" t="s">
        <v>202</v>
      </c>
      <c r="C151" s="577">
        <f t="shared" si="32"/>
        <v>123</v>
      </c>
      <c r="D151" s="443">
        <v>123</v>
      </c>
      <c r="E151" s="443">
        <v>61.5</v>
      </c>
      <c r="F151" s="416"/>
      <c r="G151" s="137">
        <v>349</v>
      </c>
      <c r="H151" s="137">
        <f t="shared" si="33"/>
        <v>349</v>
      </c>
      <c r="I151" s="598">
        <v>262</v>
      </c>
      <c r="J151" s="597"/>
      <c r="K151" s="580">
        <f t="shared" si="34"/>
        <v>10.4</v>
      </c>
      <c r="L151" s="395">
        <v>10.4</v>
      </c>
      <c r="M151" s="395"/>
      <c r="N151" s="581"/>
      <c r="O151" s="582">
        <f t="shared" si="35"/>
        <v>482.4</v>
      </c>
      <c r="P151" s="584">
        <f t="shared" si="35"/>
        <v>482.4</v>
      </c>
      <c r="Q151" s="584">
        <f t="shared" si="35"/>
        <v>323.5</v>
      </c>
      <c r="R151" s="592">
        <f t="shared" si="35"/>
        <v>0</v>
      </c>
      <c r="S151" s="960"/>
      <c r="T151" s="772"/>
      <c r="U151" s="772"/>
    </row>
    <row r="152" spans="1:21" ht="14.1" customHeight="1" x14ac:dyDescent="0.25">
      <c r="A152" s="873">
        <v>139</v>
      </c>
      <c r="B152" s="602" t="s">
        <v>203</v>
      </c>
      <c r="C152" s="577">
        <f t="shared" si="32"/>
        <v>224</v>
      </c>
      <c r="D152" s="443">
        <v>224</v>
      </c>
      <c r="E152" s="443">
        <v>93</v>
      </c>
      <c r="F152" s="603"/>
      <c r="G152" s="137">
        <v>188</v>
      </c>
      <c r="H152" s="137">
        <f t="shared" si="33"/>
        <v>188</v>
      </c>
      <c r="I152" s="598">
        <v>142</v>
      </c>
      <c r="J152" s="597"/>
      <c r="K152" s="580">
        <f t="shared" si="34"/>
        <v>34.343000000000004</v>
      </c>
      <c r="L152" s="395">
        <v>29.343</v>
      </c>
      <c r="M152" s="395"/>
      <c r="N152" s="581">
        <v>5</v>
      </c>
      <c r="O152" s="582">
        <f t="shared" si="35"/>
        <v>446.34300000000002</v>
      </c>
      <c r="P152" s="596">
        <f t="shared" si="35"/>
        <v>441.34300000000002</v>
      </c>
      <c r="Q152" s="596">
        <f t="shared" si="35"/>
        <v>235</v>
      </c>
      <c r="R152" s="601">
        <f t="shared" si="35"/>
        <v>5</v>
      </c>
      <c r="S152" s="960"/>
      <c r="T152" s="772"/>
      <c r="U152" s="772"/>
    </row>
    <row r="153" spans="1:21" ht="14.1" customHeight="1" x14ac:dyDescent="0.25">
      <c r="A153" s="874">
        <v>140</v>
      </c>
      <c r="B153" s="553" t="s">
        <v>204</v>
      </c>
      <c r="C153" s="577">
        <f t="shared" si="32"/>
        <v>313</v>
      </c>
      <c r="D153" s="443">
        <v>313</v>
      </c>
      <c r="E153" s="443">
        <v>175</v>
      </c>
      <c r="F153" s="578"/>
      <c r="G153" s="137">
        <v>492</v>
      </c>
      <c r="H153" s="137">
        <f t="shared" si="33"/>
        <v>492</v>
      </c>
      <c r="I153" s="598">
        <v>368</v>
      </c>
      <c r="J153" s="604"/>
      <c r="K153" s="580">
        <f t="shared" si="34"/>
        <v>16.95</v>
      </c>
      <c r="L153" s="395">
        <v>16.95</v>
      </c>
      <c r="M153" s="395"/>
      <c r="N153" s="581"/>
      <c r="O153" s="582">
        <f t="shared" si="35"/>
        <v>821.95</v>
      </c>
      <c r="P153" s="596">
        <f t="shared" si="35"/>
        <v>821.95</v>
      </c>
      <c r="Q153" s="596">
        <f t="shared" si="35"/>
        <v>543</v>
      </c>
      <c r="R153" s="601">
        <f t="shared" si="35"/>
        <v>0</v>
      </c>
      <c r="S153" s="957"/>
      <c r="T153" s="772"/>
      <c r="U153" s="772"/>
    </row>
    <row r="154" spans="1:21" ht="14.1" customHeight="1" x14ac:dyDescent="0.25">
      <c r="A154" s="873">
        <v>141</v>
      </c>
      <c r="B154" s="553" t="s">
        <v>205</v>
      </c>
      <c r="C154" s="577">
        <f t="shared" si="32"/>
        <v>170</v>
      </c>
      <c r="D154" s="443">
        <v>158</v>
      </c>
      <c r="E154" s="443">
        <v>88</v>
      </c>
      <c r="F154" s="587">
        <v>12</v>
      </c>
      <c r="G154" s="137">
        <v>235</v>
      </c>
      <c r="H154" s="137">
        <f t="shared" si="33"/>
        <v>235</v>
      </c>
      <c r="I154" s="598">
        <v>178</v>
      </c>
      <c r="J154" s="597"/>
      <c r="K154" s="580">
        <f t="shared" si="34"/>
        <v>7.7080000000000002</v>
      </c>
      <c r="L154" s="395">
        <v>7.7080000000000002</v>
      </c>
      <c r="M154" s="395"/>
      <c r="N154" s="581"/>
      <c r="O154" s="582">
        <f t="shared" si="35"/>
        <v>412.70800000000003</v>
      </c>
      <c r="P154" s="584">
        <f t="shared" si="35"/>
        <v>400.70800000000003</v>
      </c>
      <c r="Q154" s="584">
        <f t="shared" si="35"/>
        <v>266</v>
      </c>
      <c r="R154" s="592">
        <f t="shared" si="35"/>
        <v>12</v>
      </c>
      <c r="S154" s="957"/>
      <c r="T154" s="772"/>
      <c r="U154" s="772"/>
    </row>
    <row r="155" spans="1:21" ht="14.1" customHeight="1" x14ac:dyDescent="0.25">
      <c r="A155" s="874">
        <v>142</v>
      </c>
      <c r="B155" s="602" t="s">
        <v>206</v>
      </c>
      <c r="C155" s="577">
        <f t="shared" si="32"/>
        <v>277</v>
      </c>
      <c r="D155" s="443">
        <v>274</v>
      </c>
      <c r="E155" s="443">
        <v>125</v>
      </c>
      <c r="F155" s="605">
        <v>3</v>
      </c>
      <c r="G155" s="137">
        <v>369</v>
      </c>
      <c r="H155" s="137">
        <f t="shared" si="33"/>
        <v>369</v>
      </c>
      <c r="I155" s="598">
        <v>277</v>
      </c>
      <c r="J155" s="533"/>
      <c r="K155" s="580">
        <f t="shared" si="34"/>
        <v>23</v>
      </c>
      <c r="L155" s="395">
        <v>23</v>
      </c>
      <c r="M155" s="395"/>
      <c r="N155" s="581"/>
      <c r="O155" s="582">
        <f t="shared" si="35"/>
        <v>669</v>
      </c>
      <c r="P155" s="596">
        <f t="shared" si="35"/>
        <v>666</v>
      </c>
      <c r="Q155" s="584">
        <f t="shared" si="35"/>
        <v>402</v>
      </c>
      <c r="R155" s="585">
        <f t="shared" si="35"/>
        <v>3</v>
      </c>
      <c r="S155" s="957"/>
      <c r="T155" s="772"/>
      <c r="U155" s="772"/>
    </row>
    <row r="156" spans="1:21" ht="14.1" customHeight="1" x14ac:dyDescent="0.25">
      <c r="A156" s="873">
        <v>143</v>
      </c>
      <c r="B156" s="553" t="s">
        <v>207</v>
      </c>
      <c r="C156" s="577">
        <f t="shared" si="32"/>
        <v>268</v>
      </c>
      <c r="D156" s="443">
        <v>268</v>
      </c>
      <c r="E156" s="443">
        <v>146</v>
      </c>
      <c r="F156" s="578"/>
      <c r="G156" s="606">
        <v>1071</v>
      </c>
      <c r="H156" s="459">
        <f t="shared" si="33"/>
        <v>1063.7</v>
      </c>
      <c r="I156" s="607">
        <v>793.7</v>
      </c>
      <c r="J156" s="457">
        <v>7.3</v>
      </c>
      <c r="K156" s="580">
        <f t="shared" si="34"/>
        <v>20</v>
      </c>
      <c r="L156" s="395">
        <v>18</v>
      </c>
      <c r="M156" s="395">
        <v>8.1999999999999993</v>
      </c>
      <c r="N156" s="608">
        <v>2</v>
      </c>
      <c r="O156" s="582">
        <f t="shared" si="35"/>
        <v>1359</v>
      </c>
      <c r="P156" s="584">
        <f t="shared" si="35"/>
        <v>1349.7</v>
      </c>
      <c r="Q156" s="584">
        <f t="shared" si="35"/>
        <v>947.90000000000009</v>
      </c>
      <c r="R156" s="592">
        <f t="shared" si="35"/>
        <v>9.3000000000000007</v>
      </c>
      <c r="S156" s="957"/>
      <c r="T156" s="772"/>
      <c r="U156" s="772"/>
    </row>
    <row r="157" spans="1:21" ht="14.1" customHeight="1" x14ac:dyDescent="0.25">
      <c r="A157" s="874">
        <v>144</v>
      </c>
      <c r="B157" s="602" t="s">
        <v>208</v>
      </c>
      <c r="C157" s="577">
        <f t="shared" si="32"/>
        <v>320</v>
      </c>
      <c r="D157" s="443">
        <v>317</v>
      </c>
      <c r="E157" s="443">
        <v>178</v>
      </c>
      <c r="F157" s="605">
        <v>3</v>
      </c>
      <c r="G157" s="137">
        <v>397</v>
      </c>
      <c r="H157" s="137">
        <f t="shared" si="33"/>
        <v>395.5</v>
      </c>
      <c r="I157" s="598">
        <v>295</v>
      </c>
      <c r="J157" s="609">
        <v>1.5</v>
      </c>
      <c r="K157" s="580">
        <f t="shared" si="34"/>
        <v>28.358000000000001</v>
      </c>
      <c r="L157" s="395">
        <v>28.358000000000001</v>
      </c>
      <c r="M157" s="395"/>
      <c r="N157" s="581"/>
      <c r="O157" s="582">
        <f t="shared" si="35"/>
        <v>745.35799999999995</v>
      </c>
      <c r="P157" s="596">
        <f t="shared" si="35"/>
        <v>740.85799999999995</v>
      </c>
      <c r="Q157" s="584">
        <f t="shared" si="35"/>
        <v>473</v>
      </c>
      <c r="R157" s="585">
        <f t="shared" si="35"/>
        <v>4.5</v>
      </c>
      <c r="S157" s="957"/>
      <c r="U157" s="772"/>
    </row>
    <row r="158" spans="1:21" ht="14.1" customHeight="1" x14ac:dyDescent="0.25">
      <c r="A158" s="873">
        <v>145</v>
      </c>
      <c r="B158" s="610" t="s">
        <v>209</v>
      </c>
      <c r="C158" s="577">
        <f t="shared" si="32"/>
        <v>81.599999999999994</v>
      </c>
      <c r="D158" s="443">
        <v>80</v>
      </c>
      <c r="E158" s="443">
        <v>48</v>
      </c>
      <c r="F158" s="587">
        <v>1.6</v>
      </c>
      <c r="G158" s="137">
        <v>47</v>
      </c>
      <c r="H158" s="137">
        <f t="shared" si="33"/>
        <v>47</v>
      </c>
      <c r="I158" s="598">
        <v>35</v>
      </c>
      <c r="J158" s="597"/>
      <c r="K158" s="580">
        <f t="shared" si="34"/>
        <v>4</v>
      </c>
      <c r="L158" s="395">
        <v>4</v>
      </c>
      <c r="M158" s="395"/>
      <c r="N158" s="581"/>
      <c r="O158" s="582">
        <f t="shared" si="35"/>
        <v>132.6</v>
      </c>
      <c r="P158" s="583">
        <f t="shared" si="35"/>
        <v>131</v>
      </c>
      <c r="Q158" s="584">
        <f t="shared" si="35"/>
        <v>83</v>
      </c>
      <c r="R158" s="585">
        <f t="shared" si="35"/>
        <v>1.6</v>
      </c>
      <c r="S158" s="957"/>
      <c r="T158" s="772"/>
      <c r="U158" s="772"/>
    </row>
    <row r="159" spans="1:21" ht="24.75" customHeight="1" x14ac:dyDescent="0.25">
      <c r="A159" s="874">
        <v>146</v>
      </c>
      <c r="B159" s="410" t="s">
        <v>210</v>
      </c>
      <c r="C159" s="577">
        <f t="shared" si="32"/>
        <v>123.4</v>
      </c>
      <c r="D159" s="443">
        <v>123.4</v>
      </c>
      <c r="E159" s="443">
        <v>60</v>
      </c>
      <c r="F159" s="416"/>
      <c r="G159" s="137">
        <v>176</v>
      </c>
      <c r="H159" s="137">
        <f t="shared" si="33"/>
        <v>176</v>
      </c>
      <c r="I159" s="598">
        <v>130</v>
      </c>
      <c r="J159" s="597"/>
      <c r="K159" s="580">
        <f t="shared" si="34"/>
        <v>2</v>
      </c>
      <c r="L159" s="395">
        <v>2</v>
      </c>
      <c r="M159" s="395"/>
      <c r="N159" s="581"/>
      <c r="O159" s="582">
        <f t="shared" si="35"/>
        <v>301.39999999999998</v>
      </c>
      <c r="P159" s="583">
        <f t="shared" si="35"/>
        <v>301.39999999999998</v>
      </c>
      <c r="Q159" s="584">
        <f t="shared" si="35"/>
        <v>190</v>
      </c>
      <c r="R159" s="585">
        <f t="shared" si="35"/>
        <v>0</v>
      </c>
      <c r="S159" s="957"/>
      <c r="T159" s="772"/>
      <c r="U159" s="772"/>
    </row>
    <row r="160" spans="1:21" ht="14.1" customHeight="1" x14ac:dyDescent="0.25">
      <c r="A160" s="873">
        <v>147</v>
      </c>
      <c r="B160" s="555" t="s">
        <v>211</v>
      </c>
      <c r="C160" s="577">
        <f t="shared" si="32"/>
        <v>59.1</v>
      </c>
      <c r="D160" s="443">
        <v>59.1</v>
      </c>
      <c r="E160" s="443">
        <v>19</v>
      </c>
      <c r="F160" s="611"/>
      <c r="G160" s="459">
        <v>481.6</v>
      </c>
      <c r="H160" s="459">
        <f t="shared" si="33"/>
        <v>481.6</v>
      </c>
      <c r="I160" s="599">
        <v>353</v>
      </c>
      <c r="J160" s="604"/>
      <c r="K160" s="580">
        <f t="shared" si="34"/>
        <v>0.8</v>
      </c>
      <c r="L160" s="395">
        <v>0.8</v>
      </c>
      <c r="M160" s="395">
        <v>0.6</v>
      </c>
      <c r="N160" s="581"/>
      <c r="O160" s="582">
        <f t="shared" si="35"/>
        <v>541.5</v>
      </c>
      <c r="P160" s="584">
        <f t="shared" si="35"/>
        <v>541.5</v>
      </c>
      <c r="Q160" s="584">
        <f t="shared" si="35"/>
        <v>372.6</v>
      </c>
      <c r="R160" s="592">
        <f t="shared" si="35"/>
        <v>0</v>
      </c>
      <c r="S160" s="958"/>
      <c r="T160" s="772"/>
      <c r="U160" s="772"/>
    </row>
    <row r="161" spans="1:21" ht="14.1" customHeight="1" x14ac:dyDescent="0.25">
      <c r="A161" s="874">
        <v>148</v>
      </c>
      <c r="B161" s="410" t="s">
        <v>212</v>
      </c>
      <c r="C161" s="612">
        <f t="shared" si="32"/>
        <v>159</v>
      </c>
      <c r="D161" s="443">
        <v>156</v>
      </c>
      <c r="E161" s="443">
        <v>94.1</v>
      </c>
      <c r="F161" s="613">
        <v>3</v>
      </c>
      <c r="G161" s="137">
        <v>39</v>
      </c>
      <c r="H161" s="137">
        <f t="shared" si="33"/>
        <v>39</v>
      </c>
      <c r="I161" s="598">
        <v>29</v>
      </c>
      <c r="J161" s="597"/>
      <c r="K161" s="580">
        <f t="shared" si="34"/>
        <v>10.5</v>
      </c>
      <c r="L161" s="395">
        <v>10.5</v>
      </c>
      <c r="M161" s="395"/>
      <c r="N161" s="581"/>
      <c r="O161" s="582">
        <f t="shared" si="35"/>
        <v>208.5</v>
      </c>
      <c r="P161" s="596">
        <f t="shared" si="35"/>
        <v>205.5</v>
      </c>
      <c r="Q161" s="584">
        <f t="shared" si="35"/>
        <v>123.1</v>
      </c>
      <c r="R161" s="585">
        <f t="shared" si="35"/>
        <v>3</v>
      </c>
      <c r="S161" s="957"/>
      <c r="T161" s="772"/>
      <c r="U161" s="772"/>
    </row>
    <row r="162" spans="1:21" ht="14.1" customHeight="1" x14ac:dyDescent="0.25">
      <c r="A162" s="873">
        <v>149</v>
      </c>
      <c r="B162" s="602" t="s">
        <v>213</v>
      </c>
      <c r="C162" s="586">
        <f t="shared" si="32"/>
        <v>173.8</v>
      </c>
      <c r="D162" s="443">
        <v>173.8</v>
      </c>
      <c r="E162" s="443">
        <v>121.6</v>
      </c>
      <c r="F162" s="605"/>
      <c r="G162" s="137">
        <v>14</v>
      </c>
      <c r="H162" s="137">
        <f>G162-J162</f>
        <v>14</v>
      </c>
      <c r="I162" s="614">
        <v>10.7</v>
      </c>
      <c r="J162" s="597"/>
      <c r="K162" s="580">
        <f t="shared" si="34"/>
        <v>8.8000000000000007</v>
      </c>
      <c r="L162" s="395">
        <v>5.8</v>
      </c>
      <c r="M162" s="395"/>
      <c r="N162" s="608">
        <v>3</v>
      </c>
      <c r="O162" s="582">
        <f t="shared" si="35"/>
        <v>196.60000000000002</v>
      </c>
      <c r="P162" s="584">
        <f t="shared" si="35"/>
        <v>193.60000000000002</v>
      </c>
      <c r="Q162" s="584">
        <f t="shared" si="35"/>
        <v>132.29999999999998</v>
      </c>
      <c r="R162" s="592">
        <f t="shared" si="35"/>
        <v>3</v>
      </c>
      <c r="S162" s="957"/>
      <c r="T162" s="772"/>
    </row>
    <row r="163" spans="1:21" ht="14.1" customHeight="1" x14ac:dyDescent="0.25">
      <c r="A163" s="874">
        <v>150</v>
      </c>
      <c r="B163" s="602" t="s">
        <v>214</v>
      </c>
      <c r="C163" s="577">
        <f t="shared" si="32"/>
        <v>317.5</v>
      </c>
      <c r="D163" s="443">
        <v>317.5</v>
      </c>
      <c r="E163" s="443">
        <v>219.5</v>
      </c>
      <c r="F163" s="603"/>
      <c r="G163" s="137">
        <v>52</v>
      </c>
      <c r="H163" s="137">
        <f>G163-J163</f>
        <v>52</v>
      </c>
      <c r="I163" s="598">
        <v>40</v>
      </c>
      <c r="J163" s="597"/>
      <c r="K163" s="580">
        <f t="shared" si="34"/>
        <v>52</v>
      </c>
      <c r="L163" s="395">
        <v>52</v>
      </c>
      <c r="M163" s="395">
        <v>30</v>
      </c>
      <c r="N163" s="581"/>
      <c r="O163" s="582">
        <f t="shared" si="35"/>
        <v>421.5</v>
      </c>
      <c r="P163" s="596">
        <f t="shared" si="35"/>
        <v>421.5</v>
      </c>
      <c r="Q163" s="584">
        <f t="shared" si="35"/>
        <v>289.5</v>
      </c>
      <c r="R163" s="585">
        <f t="shared" si="35"/>
        <v>0</v>
      </c>
      <c r="S163" s="957"/>
      <c r="T163" s="772"/>
      <c r="U163" s="884"/>
    </row>
    <row r="164" spans="1:21" ht="24" customHeight="1" x14ac:dyDescent="0.25">
      <c r="A164" s="873">
        <v>151</v>
      </c>
      <c r="B164" s="961" t="s">
        <v>215</v>
      </c>
      <c r="C164" s="489">
        <f t="shared" si="32"/>
        <v>53</v>
      </c>
      <c r="D164" s="443">
        <v>53</v>
      </c>
      <c r="E164" s="443">
        <v>26</v>
      </c>
      <c r="F164" s="603"/>
      <c r="G164" s="137">
        <v>128</v>
      </c>
      <c r="H164" s="137">
        <v>128</v>
      </c>
      <c r="I164" s="598">
        <v>99</v>
      </c>
      <c r="J164" s="597"/>
      <c r="K164" s="580">
        <f t="shared" si="34"/>
        <v>10</v>
      </c>
      <c r="L164" s="395">
        <v>10</v>
      </c>
      <c r="M164" s="395"/>
      <c r="N164" s="581"/>
      <c r="O164" s="582">
        <f t="shared" si="35"/>
        <v>191</v>
      </c>
      <c r="P164" s="583">
        <f t="shared" si="35"/>
        <v>191</v>
      </c>
      <c r="Q164" s="584">
        <f t="shared" si="35"/>
        <v>125</v>
      </c>
      <c r="R164" s="585">
        <f t="shared" si="35"/>
        <v>0</v>
      </c>
      <c r="S164" s="957"/>
      <c r="T164" s="957"/>
      <c r="U164" s="772"/>
    </row>
    <row r="165" spans="1:21" ht="14.1" customHeight="1" x14ac:dyDescent="0.25">
      <c r="A165" s="874">
        <v>152</v>
      </c>
      <c r="B165" s="615" t="s">
        <v>109</v>
      </c>
      <c r="C165" s="510">
        <f>C168+C169+C166</f>
        <v>362</v>
      </c>
      <c r="D165" s="446">
        <f>D168+D169+D166</f>
        <v>362</v>
      </c>
      <c r="E165" s="446">
        <f>E168+E169+E166</f>
        <v>0</v>
      </c>
      <c r="F165" s="616">
        <f>F168+F169+F166</f>
        <v>0</v>
      </c>
      <c r="G165" s="510">
        <f>G168+G169+G166+G167+G171+G170</f>
        <v>303.904</v>
      </c>
      <c r="H165" s="446">
        <f>H168+H169+H166+H167+H171+H170</f>
        <v>303.904</v>
      </c>
      <c r="I165" s="446">
        <f>I168+I169+I166+I167+I171+I170</f>
        <v>0</v>
      </c>
      <c r="J165" s="529">
        <f>J168+J169+J166+J167+J171+J170</f>
        <v>0</v>
      </c>
      <c r="K165" s="510">
        <f>K168+K169+K166</f>
        <v>0</v>
      </c>
      <c r="L165" s="446">
        <f>L168+L169+L166</f>
        <v>0</v>
      </c>
      <c r="M165" s="446">
        <f>M168+M169+M166</f>
        <v>0</v>
      </c>
      <c r="N165" s="617">
        <f>N168+N169+N166</f>
        <v>0</v>
      </c>
      <c r="O165" s="618">
        <f t="shared" ref="O165:R173" si="36">C165+G165+K165</f>
        <v>665.904</v>
      </c>
      <c r="P165" s="619">
        <f>D165+H165+L165</f>
        <v>665.904</v>
      </c>
      <c r="Q165" s="619">
        <f>E165+I165+M165</f>
        <v>0</v>
      </c>
      <c r="R165" s="620">
        <f>F165+J165+N165</f>
        <v>0</v>
      </c>
      <c r="S165" s="962"/>
    </row>
    <row r="166" spans="1:21" ht="14.1" customHeight="1" x14ac:dyDescent="0.25">
      <c r="A166" s="873">
        <v>153</v>
      </c>
      <c r="B166" s="621" t="s">
        <v>256</v>
      </c>
      <c r="C166" s="528"/>
      <c r="D166" s="446"/>
      <c r="E166" s="446"/>
      <c r="F166" s="531"/>
      <c r="G166" s="622">
        <v>178.8</v>
      </c>
      <c r="H166" s="530">
        <v>178.8</v>
      </c>
      <c r="I166" s="446"/>
      <c r="J166" s="529"/>
      <c r="K166" s="528"/>
      <c r="L166" s="446"/>
      <c r="M166" s="446"/>
      <c r="N166" s="623"/>
      <c r="O166" s="624">
        <f t="shared" si="36"/>
        <v>178.8</v>
      </c>
      <c r="P166" s="625">
        <f t="shared" si="36"/>
        <v>178.8</v>
      </c>
      <c r="Q166" s="625">
        <f t="shared" si="36"/>
        <v>0</v>
      </c>
      <c r="R166" s="626">
        <f t="shared" si="36"/>
        <v>0</v>
      </c>
      <c r="S166" s="963"/>
    </row>
    <row r="167" spans="1:21" ht="15.75" customHeight="1" x14ac:dyDescent="0.25">
      <c r="A167" s="874">
        <v>154</v>
      </c>
      <c r="B167" s="410" t="s">
        <v>391</v>
      </c>
      <c r="C167" s="510"/>
      <c r="D167" s="446"/>
      <c r="E167" s="446"/>
      <c r="F167" s="531"/>
      <c r="G167" s="627">
        <v>118.104</v>
      </c>
      <c r="H167" s="530">
        <v>118.104</v>
      </c>
      <c r="I167" s="530"/>
      <c r="J167" s="529"/>
      <c r="K167" s="528"/>
      <c r="L167" s="446"/>
      <c r="M167" s="446"/>
      <c r="N167" s="623"/>
      <c r="O167" s="624">
        <f t="shared" si="36"/>
        <v>118.104</v>
      </c>
      <c r="P167" s="625">
        <f t="shared" si="36"/>
        <v>118.104</v>
      </c>
      <c r="Q167" s="625">
        <f t="shared" si="36"/>
        <v>0</v>
      </c>
      <c r="R167" s="626">
        <f t="shared" si="36"/>
        <v>0</v>
      </c>
      <c r="S167" s="815"/>
    </row>
    <row r="168" spans="1:21" ht="36" customHeight="1" x14ac:dyDescent="0.25">
      <c r="A168" s="873">
        <v>155</v>
      </c>
      <c r="B168" s="410" t="s">
        <v>216</v>
      </c>
      <c r="C168" s="397">
        <f>D168+F168</f>
        <v>50</v>
      </c>
      <c r="D168" s="443">
        <v>50</v>
      </c>
      <c r="E168" s="137"/>
      <c r="F168" s="449"/>
      <c r="G168" s="461"/>
      <c r="H168" s="395"/>
      <c r="I168" s="395"/>
      <c r="J168" s="628"/>
      <c r="K168" s="629"/>
      <c r="L168" s="630"/>
      <c r="M168" s="630"/>
      <c r="N168" s="631"/>
      <c r="O168" s="632">
        <f t="shared" si="36"/>
        <v>50</v>
      </c>
      <c r="P168" s="633">
        <f t="shared" si="36"/>
        <v>50</v>
      </c>
      <c r="Q168" s="633">
        <f t="shared" si="36"/>
        <v>0</v>
      </c>
      <c r="R168" s="396">
        <f t="shared" si="36"/>
        <v>0</v>
      </c>
      <c r="S168" s="815"/>
    </row>
    <row r="169" spans="1:21" ht="15.75" customHeight="1" x14ac:dyDescent="0.25">
      <c r="A169" s="874">
        <v>156</v>
      </c>
      <c r="B169" s="410" t="s">
        <v>217</v>
      </c>
      <c r="C169" s="397">
        <f>D169+F169</f>
        <v>312</v>
      </c>
      <c r="D169" s="443">
        <v>312</v>
      </c>
      <c r="E169" s="137"/>
      <c r="F169" s="449"/>
      <c r="G169" s="461"/>
      <c r="H169" s="462"/>
      <c r="I169" s="462"/>
      <c r="J169" s="628"/>
      <c r="K169" s="629"/>
      <c r="L169" s="630"/>
      <c r="M169" s="630"/>
      <c r="N169" s="631"/>
      <c r="O169" s="624">
        <f t="shared" si="36"/>
        <v>312</v>
      </c>
      <c r="P169" s="625">
        <f t="shared" si="36"/>
        <v>312</v>
      </c>
      <c r="Q169" s="625">
        <f t="shared" si="36"/>
        <v>0</v>
      </c>
      <c r="R169" s="626">
        <f t="shared" si="36"/>
        <v>0</v>
      </c>
      <c r="S169" s="815"/>
    </row>
    <row r="170" spans="1:21" ht="36" customHeight="1" x14ac:dyDescent="0.25">
      <c r="A170" s="873">
        <v>157</v>
      </c>
      <c r="B170" s="410" t="s">
        <v>392</v>
      </c>
      <c r="C170" s="397"/>
      <c r="D170" s="443"/>
      <c r="E170" s="137"/>
      <c r="F170" s="488"/>
      <c r="G170" s="634"/>
      <c r="H170" s="462"/>
      <c r="I170" s="462"/>
      <c r="J170" s="635"/>
      <c r="K170" s="636"/>
      <c r="L170" s="630"/>
      <c r="M170" s="630"/>
      <c r="N170" s="637"/>
      <c r="O170" s="624">
        <f>C170+G170+K170</f>
        <v>0</v>
      </c>
      <c r="P170" s="638">
        <f>D170+H170+L170</f>
        <v>0</v>
      </c>
      <c r="Q170" s="625">
        <f>E170+I170+M170</f>
        <v>0</v>
      </c>
      <c r="R170" s="626">
        <f>F170+J170+N170</f>
        <v>0</v>
      </c>
      <c r="S170" s="815"/>
    </row>
    <row r="171" spans="1:21" ht="16.5" customHeight="1" thickBot="1" x14ac:dyDescent="0.3">
      <c r="A171" s="874">
        <v>158</v>
      </c>
      <c r="B171" s="420" t="s">
        <v>257</v>
      </c>
      <c r="C171" s="639"/>
      <c r="D171" s="640"/>
      <c r="E171" s="641"/>
      <c r="F171" s="642"/>
      <c r="G171" s="643">
        <v>7</v>
      </c>
      <c r="H171" s="644">
        <v>7</v>
      </c>
      <c r="I171" s="644"/>
      <c r="J171" s="645"/>
      <c r="K171" s="646"/>
      <c r="L171" s="647"/>
      <c r="M171" s="647"/>
      <c r="N171" s="648"/>
      <c r="O171" s="649">
        <f t="shared" si="36"/>
        <v>7</v>
      </c>
      <c r="P171" s="650">
        <f t="shared" si="36"/>
        <v>7</v>
      </c>
      <c r="Q171" s="650"/>
      <c r="R171" s="651">
        <f t="shared" si="36"/>
        <v>0</v>
      </c>
      <c r="S171" s="963"/>
    </row>
    <row r="172" spans="1:21" ht="14.1" customHeight="1" thickBot="1" x14ac:dyDescent="0.3">
      <c r="A172" s="873">
        <v>159</v>
      </c>
      <c r="B172" s="427" t="s">
        <v>137</v>
      </c>
      <c r="C172" s="652">
        <f t="shared" ref="C172:N172" si="37">C135+C136+C137+C138+C139+C140+C141+C142+C143+C144+C145+C146+C147+C148+C149+C150+C151+C152+C153+C154+C155+C156+C157+C158+C159+C160+C161+C162+C163+C164+C165</f>
        <v>6205.9000000000005</v>
      </c>
      <c r="D172" s="653">
        <f t="shared" si="37"/>
        <v>6159.5999999999995</v>
      </c>
      <c r="E172" s="654">
        <f t="shared" si="37"/>
        <v>3227.8999999999996</v>
      </c>
      <c r="F172" s="655">
        <f t="shared" si="37"/>
        <v>46.300000000000004</v>
      </c>
      <c r="G172" s="656">
        <f t="shared" si="37"/>
        <v>8119.5040000000008</v>
      </c>
      <c r="H172" s="436">
        <f t="shared" si="37"/>
        <v>8105.7039999999997</v>
      </c>
      <c r="I172" s="436">
        <f t="shared" si="37"/>
        <v>5823.4</v>
      </c>
      <c r="J172" s="657">
        <f t="shared" si="37"/>
        <v>13.8</v>
      </c>
      <c r="K172" s="655">
        <f t="shared" si="37"/>
        <v>783.65599999999984</v>
      </c>
      <c r="L172" s="653">
        <f t="shared" si="37"/>
        <v>770.75599999999974</v>
      </c>
      <c r="M172" s="653">
        <f t="shared" si="37"/>
        <v>52.8</v>
      </c>
      <c r="N172" s="655">
        <f t="shared" si="37"/>
        <v>12.9</v>
      </c>
      <c r="O172" s="964">
        <f t="shared" si="36"/>
        <v>15109.060000000001</v>
      </c>
      <c r="P172" s="965">
        <f t="shared" si="36"/>
        <v>15036.06</v>
      </c>
      <c r="Q172" s="965">
        <f t="shared" si="36"/>
        <v>9104.0999999999985</v>
      </c>
      <c r="R172" s="966">
        <f t="shared" si="36"/>
        <v>73.000000000000014</v>
      </c>
      <c r="S172" s="967"/>
      <c r="T172" s="967"/>
    </row>
    <row r="173" spans="1:21" ht="14.1" customHeight="1" thickBot="1" x14ac:dyDescent="0.3">
      <c r="A173" s="874">
        <v>160</v>
      </c>
      <c r="B173" s="427" t="s">
        <v>7</v>
      </c>
      <c r="C173" s="968">
        <f t="shared" ref="C173:N173" si="38">C41+C56+C73+C105+C112+C133+C172</f>
        <v>20471.115000000005</v>
      </c>
      <c r="D173" s="969">
        <f t="shared" si="38"/>
        <v>17858.728999999999</v>
      </c>
      <c r="E173" s="969">
        <f t="shared" si="38"/>
        <v>6531.4</v>
      </c>
      <c r="F173" s="970">
        <f t="shared" si="38"/>
        <v>2612.3860000000004</v>
      </c>
      <c r="G173" s="968">
        <f t="shared" si="38"/>
        <v>17880.781000000003</v>
      </c>
      <c r="H173" s="971">
        <f t="shared" si="38"/>
        <v>10613.870999999999</v>
      </c>
      <c r="I173" s="969">
        <f t="shared" si="38"/>
        <v>6591.491</v>
      </c>
      <c r="J173" s="972">
        <f t="shared" si="38"/>
        <v>7266.9100000000008</v>
      </c>
      <c r="K173" s="973">
        <f t="shared" si="38"/>
        <v>1025.1249999999998</v>
      </c>
      <c r="L173" s="971">
        <f t="shared" si="38"/>
        <v>1012.2249999999997</v>
      </c>
      <c r="M173" s="969">
        <f t="shared" si="38"/>
        <v>72.8</v>
      </c>
      <c r="N173" s="974">
        <f t="shared" si="38"/>
        <v>12.9</v>
      </c>
      <c r="O173" s="975">
        <f t="shared" si="36"/>
        <v>39377.021000000008</v>
      </c>
      <c r="P173" s="976">
        <f t="shared" si="36"/>
        <v>29484.824999999997</v>
      </c>
      <c r="Q173" s="976">
        <f t="shared" si="36"/>
        <v>13195.690999999999</v>
      </c>
      <c r="R173" s="977">
        <f t="shared" si="36"/>
        <v>9892.1960000000017</v>
      </c>
      <c r="S173" s="978"/>
    </row>
    <row r="174" spans="1:21" x14ac:dyDescent="0.25">
      <c r="B174" s="979"/>
      <c r="C174" s="980"/>
      <c r="D174" s="981"/>
      <c r="E174" s="981"/>
      <c r="F174" s="981"/>
      <c r="G174" s="981"/>
      <c r="H174" s="981"/>
      <c r="I174" s="981"/>
      <c r="J174" s="981"/>
      <c r="K174" s="981"/>
      <c r="L174" s="981"/>
      <c r="M174" s="981"/>
      <c r="N174" s="981"/>
      <c r="O174" s="168"/>
      <c r="P174" s="168"/>
      <c r="Q174" s="168"/>
    </row>
    <row r="175" spans="1:21" x14ac:dyDescent="0.25">
      <c r="C175" s="982"/>
      <c r="D175" s="982"/>
      <c r="G175" s="982"/>
      <c r="H175" s="982"/>
      <c r="K175" s="982"/>
      <c r="L175" s="983"/>
      <c r="O175" s="982"/>
      <c r="P175" s="983"/>
      <c r="Q175" s="983"/>
      <c r="R175" s="983"/>
      <c r="S175" s="984"/>
    </row>
    <row r="177" spans="3:3" ht="15.75" x14ac:dyDescent="0.25">
      <c r="C177" s="377"/>
    </row>
  </sheetData>
  <mergeCells count="27">
    <mergeCell ref="B113:R113"/>
    <mergeCell ref="B13:R13"/>
    <mergeCell ref="B42:R42"/>
    <mergeCell ref="B57:R57"/>
    <mergeCell ref="B74:R74"/>
    <mergeCell ref="B106:R106"/>
    <mergeCell ref="D11:E11"/>
    <mergeCell ref="H11:I11"/>
    <mergeCell ref="L11:M11"/>
    <mergeCell ref="P11:Q11"/>
    <mergeCell ref="H10:J10"/>
    <mergeCell ref="B134:R134"/>
    <mergeCell ref="A6:R6"/>
    <mergeCell ref="A7:F7"/>
    <mergeCell ref="C9:F9"/>
    <mergeCell ref="G9:J9"/>
    <mergeCell ref="K9:N9"/>
    <mergeCell ref="O9:R9"/>
    <mergeCell ref="A10:A12"/>
    <mergeCell ref="B10:B12"/>
    <mergeCell ref="C10:C12"/>
    <mergeCell ref="D10:F10"/>
    <mergeCell ref="G10:G12"/>
    <mergeCell ref="K10:K12"/>
    <mergeCell ref="L10:N10"/>
    <mergeCell ref="O10:O12"/>
    <mergeCell ref="P10:R10"/>
  </mergeCells>
  <pageMargins left="0.11811023622047245" right="0.11811023622047245"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tabSelected="1" workbookViewId="0">
      <selection activeCell="L15" sqref="L15:L16"/>
    </sheetView>
  </sheetViews>
  <sheetFormatPr defaultRowHeight="15" x14ac:dyDescent="0.25"/>
  <cols>
    <col min="1" max="1" width="2.5703125" style="88" customWidth="1"/>
    <col min="2" max="2" width="43.7109375" style="88" customWidth="1"/>
    <col min="3" max="3" width="10.7109375" style="88" customWidth="1"/>
    <col min="4" max="4" width="9.85546875" style="88" customWidth="1"/>
    <col min="5" max="5" width="9.7109375" style="88" customWidth="1"/>
    <col min="6" max="6" width="8.5703125" style="88" customWidth="1"/>
    <col min="7" max="256" width="9.140625" style="88"/>
    <col min="257" max="257" width="2.5703125" style="88" customWidth="1"/>
    <col min="258" max="258" width="43.7109375" style="88" customWidth="1"/>
    <col min="259" max="259" width="10.7109375" style="88" customWidth="1"/>
    <col min="260" max="260" width="9.85546875" style="88" customWidth="1"/>
    <col min="261" max="261" width="9.7109375" style="88" customWidth="1"/>
    <col min="262" max="262" width="8.5703125" style="88" customWidth="1"/>
    <col min="263" max="512" width="9.140625" style="88"/>
    <col min="513" max="513" width="2.5703125" style="88" customWidth="1"/>
    <col min="514" max="514" width="43.7109375" style="88" customWidth="1"/>
    <col min="515" max="515" width="10.7109375" style="88" customWidth="1"/>
    <col min="516" max="516" width="9.85546875" style="88" customWidth="1"/>
    <col min="517" max="517" width="9.7109375" style="88" customWidth="1"/>
    <col min="518" max="518" width="8.5703125" style="88" customWidth="1"/>
    <col min="519" max="768" width="9.140625" style="88"/>
    <col min="769" max="769" width="2.5703125" style="88" customWidth="1"/>
    <col min="770" max="770" width="43.7109375" style="88" customWidth="1"/>
    <col min="771" max="771" width="10.7109375" style="88" customWidth="1"/>
    <col min="772" max="772" width="9.85546875" style="88" customWidth="1"/>
    <col min="773" max="773" width="9.7109375" style="88" customWidth="1"/>
    <col min="774" max="774" width="8.5703125" style="88" customWidth="1"/>
    <col min="775" max="1024" width="9.140625" style="88"/>
    <col min="1025" max="1025" width="2.5703125" style="88" customWidth="1"/>
    <col min="1026" max="1026" width="43.7109375" style="88" customWidth="1"/>
    <col min="1027" max="1027" width="10.7109375" style="88" customWidth="1"/>
    <col min="1028" max="1028" width="9.85546875" style="88" customWidth="1"/>
    <col min="1029" max="1029" width="9.7109375" style="88" customWidth="1"/>
    <col min="1030" max="1030" width="8.5703125" style="88" customWidth="1"/>
    <col min="1031" max="1280" width="9.140625" style="88"/>
    <col min="1281" max="1281" width="2.5703125" style="88" customWidth="1"/>
    <col min="1282" max="1282" width="43.7109375" style="88" customWidth="1"/>
    <col min="1283" max="1283" width="10.7109375" style="88" customWidth="1"/>
    <col min="1284" max="1284" width="9.85546875" style="88" customWidth="1"/>
    <col min="1285" max="1285" width="9.7109375" style="88" customWidth="1"/>
    <col min="1286" max="1286" width="8.5703125" style="88" customWidth="1"/>
    <col min="1287" max="1536" width="9.140625" style="88"/>
    <col min="1537" max="1537" width="2.5703125" style="88" customWidth="1"/>
    <col min="1538" max="1538" width="43.7109375" style="88" customWidth="1"/>
    <col min="1539" max="1539" width="10.7109375" style="88" customWidth="1"/>
    <col min="1540" max="1540" width="9.85546875" style="88" customWidth="1"/>
    <col min="1541" max="1541" width="9.7109375" style="88" customWidth="1"/>
    <col min="1542" max="1542" width="8.5703125" style="88" customWidth="1"/>
    <col min="1543" max="1792" width="9.140625" style="88"/>
    <col min="1793" max="1793" width="2.5703125" style="88" customWidth="1"/>
    <col min="1794" max="1794" width="43.7109375" style="88" customWidth="1"/>
    <col min="1795" max="1795" width="10.7109375" style="88" customWidth="1"/>
    <col min="1796" max="1796" width="9.85546875" style="88" customWidth="1"/>
    <col min="1797" max="1797" width="9.7109375" style="88" customWidth="1"/>
    <col min="1798" max="1798" width="8.5703125" style="88" customWidth="1"/>
    <col min="1799" max="2048" width="9.140625" style="88"/>
    <col min="2049" max="2049" width="2.5703125" style="88" customWidth="1"/>
    <col min="2050" max="2050" width="43.7109375" style="88" customWidth="1"/>
    <col min="2051" max="2051" width="10.7109375" style="88" customWidth="1"/>
    <col min="2052" max="2052" width="9.85546875" style="88" customWidth="1"/>
    <col min="2053" max="2053" width="9.7109375" style="88" customWidth="1"/>
    <col min="2054" max="2054" width="8.5703125" style="88" customWidth="1"/>
    <col min="2055" max="2304" width="9.140625" style="88"/>
    <col min="2305" max="2305" width="2.5703125" style="88" customWidth="1"/>
    <col min="2306" max="2306" width="43.7109375" style="88" customWidth="1"/>
    <col min="2307" max="2307" width="10.7109375" style="88" customWidth="1"/>
    <col min="2308" max="2308" width="9.85546875" style="88" customWidth="1"/>
    <col min="2309" max="2309" width="9.7109375" style="88" customWidth="1"/>
    <col min="2310" max="2310" width="8.5703125" style="88" customWidth="1"/>
    <col min="2311" max="2560" width="9.140625" style="88"/>
    <col min="2561" max="2561" width="2.5703125" style="88" customWidth="1"/>
    <col min="2562" max="2562" width="43.7109375" style="88" customWidth="1"/>
    <col min="2563" max="2563" width="10.7109375" style="88" customWidth="1"/>
    <col min="2564" max="2564" width="9.85546875" style="88" customWidth="1"/>
    <col min="2565" max="2565" width="9.7109375" style="88" customWidth="1"/>
    <col min="2566" max="2566" width="8.5703125" style="88" customWidth="1"/>
    <col min="2567" max="2816" width="9.140625" style="88"/>
    <col min="2817" max="2817" width="2.5703125" style="88" customWidth="1"/>
    <col min="2818" max="2818" width="43.7109375" style="88" customWidth="1"/>
    <col min="2819" max="2819" width="10.7109375" style="88" customWidth="1"/>
    <col min="2820" max="2820" width="9.85546875" style="88" customWidth="1"/>
    <col min="2821" max="2821" width="9.7109375" style="88" customWidth="1"/>
    <col min="2822" max="2822" width="8.5703125" style="88" customWidth="1"/>
    <col min="2823" max="3072" width="9.140625" style="88"/>
    <col min="3073" max="3073" width="2.5703125" style="88" customWidth="1"/>
    <col min="3074" max="3074" width="43.7109375" style="88" customWidth="1"/>
    <col min="3075" max="3075" width="10.7109375" style="88" customWidth="1"/>
    <col min="3076" max="3076" width="9.85546875" style="88" customWidth="1"/>
    <col min="3077" max="3077" width="9.7109375" style="88" customWidth="1"/>
    <col min="3078" max="3078" width="8.5703125" style="88" customWidth="1"/>
    <col min="3079" max="3328" width="9.140625" style="88"/>
    <col min="3329" max="3329" width="2.5703125" style="88" customWidth="1"/>
    <col min="3330" max="3330" width="43.7109375" style="88" customWidth="1"/>
    <col min="3331" max="3331" width="10.7109375" style="88" customWidth="1"/>
    <col min="3332" max="3332" width="9.85546875" style="88" customWidth="1"/>
    <col min="3333" max="3333" width="9.7109375" style="88" customWidth="1"/>
    <col min="3334" max="3334" width="8.5703125" style="88" customWidth="1"/>
    <col min="3335" max="3584" width="9.140625" style="88"/>
    <col min="3585" max="3585" width="2.5703125" style="88" customWidth="1"/>
    <col min="3586" max="3586" width="43.7109375" style="88" customWidth="1"/>
    <col min="3587" max="3587" width="10.7109375" style="88" customWidth="1"/>
    <col min="3588" max="3588" width="9.85546875" style="88" customWidth="1"/>
    <col min="3589" max="3589" width="9.7109375" style="88" customWidth="1"/>
    <col min="3590" max="3590" width="8.5703125" style="88" customWidth="1"/>
    <col min="3591" max="3840" width="9.140625" style="88"/>
    <col min="3841" max="3841" width="2.5703125" style="88" customWidth="1"/>
    <col min="3842" max="3842" width="43.7109375" style="88" customWidth="1"/>
    <col min="3843" max="3843" width="10.7109375" style="88" customWidth="1"/>
    <col min="3844" max="3844" width="9.85546875" style="88" customWidth="1"/>
    <col min="3845" max="3845" width="9.7109375" style="88" customWidth="1"/>
    <col min="3846" max="3846" width="8.5703125" style="88" customWidth="1"/>
    <col min="3847" max="4096" width="9.140625" style="88"/>
    <col min="4097" max="4097" width="2.5703125" style="88" customWidth="1"/>
    <col min="4098" max="4098" width="43.7109375" style="88" customWidth="1"/>
    <col min="4099" max="4099" width="10.7109375" style="88" customWidth="1"/>
    <col min="4100" max="4100" width="9.85546875" style="88" customWidth="1"/>
    <col min="4101" max="4101" width="9.7109375" style="88" customWidth="1"/>
    <col min="4102" max="4102" width="8.5703125" style="88" customWidth="1"/>
    <col min="4103" max="4352" width="9.140625" style="88"/>
    <col min="4353" max="4353" width="2.5703125" style="88" customWidth="1"/>
    <col min="4354" max="4354" width="43.7109375" style="88" customWidth="1"/>
    <col min="4355" max="4355" width="10.7109375" style="88" customWidth="1"/>
    <col min="4356" max="4356" width="9.85546875" style="88" customWidth="1"/>
    <col min="4357" max="4357" width="9.7109375" style="88" customWidth="1"/>
    <col min="4358" max="4358" width="8.5703125" style="88" customWidth="1"/>
    <col min="4359" max="4608" width="9.140625" style="88"/>
    <col min="4609" max="4609" width="2.5703125" style="88" customWidth="1"/>
    <col min="4610" max="4610" width="43.7109375" style="88" customWidth="1"/>
    <col min="4611" max="4611" width="10.7109375" style="88" customWidth="1"/>
    <col min="4612" max="4612" width="9.85546875" style="88" customWidth="1"/>
    <col min="4613" max="4613" width="9.7109375" style="88" customWidth="1"/>
    <col min="4614" max="4614" width="8.5703125" style="88" customWidth="1"/>
    <col min="4615" max="4864" width="9.140625" style="88"/>
    <col min="4865" max="4865" width="2.5703125" style="88" customWidth="1"/>
    <col min="4866" max="4866" width="43.7109375" style="88" customWidth="1"/>
    <col min="4867" max="4867" width="10.7109375" style="88" customWidth="1"/>
    <col min="4868" max="4868" width="9.85546875" style="88" customWidth="1"/>
    <col min="4869" max="4869" width="9.7109375" style="88" customWidth="1"/>
    <col min="4870" max="4870" width="8.5703125" style="88" customWidth="1"/>
    <col min="4871" max="5120" width="9.140625" style="88"/>
    <col min="5121" max="5121" width="2.5703125" style="88" customWidth="1"/>
    <col min="5122" max="5122" width="43.7109375" style="88" customWidth="1"/>
    <col min="5123" max="5123" width="10.7109375" style="88" customWidth="1"/>
    <col min="5124" max="5124" width="9.85546875" style="88" customWidth="1"/>
    <col min="5125" max="5125" width="9.7109375" style="88" customWidth="1"/>
    <col min="5126" max="5126" width="8.5703125" style="88" customWidth="1"/>
    <col min="5127" max="5376" width="9.140625" style="88"/>
    <col min="5377" max="5377" width="2.5703125" style="88" customWidth="1"/>
    <col min="5378" max="5378" width="43.7109375" style="88" customWidth="1"/>
    <col min="5379" max="5379" width="10.7109375" style="88" customWidth="1"/>
    <col min="5380" max="5380" width="9.85546875" style="88" customWidth="1"/>
    <col min="5381" max="5381" width="9.7109375" style="88" customWidth="1"/>
    <col min="5382" max="5382" width="8.5703125" style="88" customWidth="1"/>
    <col min="5383" max="5632" width="9.140625" style="88"/>
    <col min="5633" max="5633" width="2.5703125" style="88" customWidth="1"/>
    <col min="5634" max="5634" width="43.7109375" style="88" customWidth="1"/>
    <col min="5635" max="5635" width="10.7109375" style="88" customWidth="1"/>
    <col min="5636" max="5636" width="9.85546875" style="88" customWidth="1"/>
    <col min="5637" max="5637" width="9.7109375" style="88" customWidth="1"/>
    <col min="5638" max="5638" width="8.5703125" style="88" customWidth="1"/>
    <col min="5639" max="5888" width="9.140625" style="88"/>
    <col min="5889" max="5889" width="2.5703125" style="88" customWidth="1"/>
    <col min="5890" max="5890" width="43.7109375" style="88" customWidth="1"/>
    <col min="5891" max="5891" width="10.7109375" style="88" customWidth="1"/>
    <col min="5892" max="5892" width="9.85546875" style="88" customWidth="1"/>
    <col min="5893" max="5893" width="9.7109375" style="88" customWidth="1"/>
    <col min="5894" max="5894" width="8.5703125" style="88" customWidth="1"/>
    <col min="5895" max="6144" width="9.140625" style="88"/>
    <col min="6145" max="6145" width="2.5703125" style="88" customWidth="1"/>
    <col min="6146" max="6146" width="43.7109375" style="88" customWidth="1"/>
    <col min="6147" max="6147" width="10.7109375" style="88" customWidth="1"/>
    <col min="6148" max="6148" width="9.85546875" style="88" customWidth="1"/>
    <col min="6149" max="6149" width="9.7109375" style="88" customWidth="1"/>
    <col min="6150" max="6150" width="8.5703125" style="88" customWidth="1"/>
    <col min="6151" max="6400" width="9.140625" style="88"/>
    <col min="6401" max="6401" width="2.5703125" style="88" customWidth="1"/>
    <col min="6402" max="6402" width="43.7109375" style="88" customWidth="1"/>
    <col min="6403" max="6403" width="10.7109375" style="88" customWidth="1"/>
    <col min="6404" max="6404" width="9.85546875" style="88" customWidth="1"/>
    <col min="6405" max="6405" width="9.7109375" style="88" customWidth="1"/>
    <col min="6406" max="6406" width="8.5703125" style="88" customWidth="1"/>
    <col min="6407" max="6656" width="9.140625" style="88"/>
    <col min="6657" max="6657" width="2.5703125" style="88" customWidth="1"/>
    <col min="6658" max="6658" width="43.7109375" style="88" customWidth="1"/>
    <col min="6659" max="6659" width="10.7109375" style="88" customWidth="1"/>
    <col min="6660" max="6660" width="9.85546875" style="88" customWidth="1"/>
    <col min="6661" max="6661" width="9.7109375" style="88" customWidth="1"/>
    <col min="6662" max="6662" width="8.5703125" style="88" customWidth="1"/>
    <col min="6663" max="6912" width="9.140625" style="88"/>
    <col min="6913" max="6913" width="2.5703125" style="88" customWidth="1"/>
    <col min="6914" max="6914" width="43.7109375" style="88" customWidth="1"/>
    <col min="6915" max="6915" width="10.7109375" style="88" customWidth="1"/>
    <col min="6916" max="6916" width="9.85546875" style="88" customWidth="1"/>
    <col min="6917" max="6917" width="9.7109375" style="88" customWidth="1"/>
    <col min="6918" max="6918" width="8.5703125" style="88" customWidth="1"/>
    <col min="6919" max="7168" width="9.140625" style="88"/>
    <col min="7169" max="7169" width="2.5703125" style="88" customWidth="1"/>
    <col min="7170" max="7170" width="43.7109375" style="88" customWidth="1"/>
    <col min="7171" max="7171" width="10.7109375" style="88" customWidth="1"/>
    <col min="7172" max="7172" width="9.85546875" style="88" customWidth="1"/>
    <col min="7173" max="7173" width="9.7109375" style="88" customWidth="1"/>
    <col min="7174" max="7174" width="8.5703125" style="88" customWidth="1"/>
    <col min="7175" max="7424" width="9.140625" style="88"/>
    <col min="7425" max="7425" width="2.5703125" style="88" customWidth="1"/>
    <col min="7426" max="7426" width="43.7109375" style="88" customWidth="1"/>
    <col min="7427" max="7427" width="10.7109375" style="88" customWidth="1"/>
    <col min="7428" max="7428" width="9.85546875" style="88" customWidth="1"/>
    <col min="7429" max="7429" width="9.7109375" style="88" customWidth="1"/>
    <col min="7430" max="7430" width="8.5703125" style="88" customWidth="1"/>
    <col min="7431" max="7680" width="9.140625" style="88"/>
    <col min="7681" max="7681" width="2.5703125" style="88" customWidth="1"/>
    <col min="7682" max="7682" width="43.7109375" style="88" customWidth="1"/>
    <col min="7683" max="7683" width="10.7109375" style="88" customWidth="1"/>
    <col min="7684" max="7684" width="9.85546875" style="88" customWidth="1"/>
    <col min="7685" max="7685" width="9.7109375" style="88" customWidth="1"/>
    <col min="7686" max="7686" width="8.5703125" style="88" customWidth="1"/>
    <col min="7687" max="7936" width="9.140625" style="88"/>
    <col min="7937" max="7937" width="2.5703125" style="88" customWidth="1"/>
    <col min="7938" max="7938" width="43.7109375" style="88" customWidth="1"/>
    <col min="7939" max="7939" width="10.7109375" style="88" customWidth="1"/>
    <col min="7940" max="7940" width="9.85546875" style="88" customWidth="1"/>
    <col min="7941" max="7941" width="9.7109375" style="88" customWidth="1"/>
    <col min="7942" max="7942" width="8.5703125" style="88" customWidth="1"/>
    <col min="7943" max="8192" width="9.140625" style="88"/>
    <col min="8193" max="8193" width="2.5703125" style="88" customWidth="1"/>
    <col min="8194" max="8194" width="43.7109375" style="88" customWidth="1"/>
    <col min="8195" max="8195" width="10.7109375" style="88" customWidth="1"/>
    <col min="8196" max="8196" width="9.85546875" style="88" customWidth="1"/>
    <col min="8197" max="8197" width="9.7109375" style="88" customWidth="1"/>
    <col min="8198" max="8198" width="8.5703125" style="88" customWidth="1"/>
    <col min="8199" max="8448" width="9.140625" style="88"/>
    <col min="8449" max="8449" width="2.5703125" style="88" customWidth="1"/>
    <col min="8450" max="8450" width="43.7109375" style="88" customWidth="1"/>
    <col min="8451" max="8451" width="10.7109375" style="88" customWidth="1"/>
    <col min="8452" max="8452" width="9.85546875" style="88" customWidth="1"/>
    <col min="8453" max="8453" width="9.7109375" style="88" customWidth="1"/>
    <col min="8454" max="8454" width="8.5703125" style="88" customWidth="1"/>
    <col min="8455" max="8704" width="9.140625" style="88"/>
    <col min="8705" max="8705" width="2.5703125" style="88" customWidth="1"/>
    <col min="8706" max="8706" width="43.7109375" style="88" customWidth="1"/>
    <col min="8707" max="8707" width="10.7109375" style="88" customWidth="1"/>
    <col min="8708" max="8708" width="9.85546875" style="88" customWidth="1"/>
    <col min="8709" max="8709" width="9.7109375" style="88" customWidth="1"/>
    <col min="8710" max="8710" width="8.5703125" style="88" customWidth="1"/>
    <col min="8711" max="8960" width="9.140625" style="88"/>
    <col min="8961" max="8961" width="2.5703125" style="88" customWidth="1"/>
    <col min="8962" max="8962" width="43.7109375" style="88" customWidth="1"/>
    <col min="8963" max="8963" width="10.7109375" style="88" customWidth="1"/>
    <col min="8964" max="8964" width="9.85546875" style="88" customWidth="1"/>
    <col min="8965" max="8965" width="9.7109375" style="88" customWidth="1"/>
    <col min="8966" max="8966" width="8.5703125" style="88" customWidth="1"/>
    <col min="8967" max="9216" width="9.140625" style="88"/>
    <col min="9217" max="9217" width="2.5703125" style="88" customWidth="1"/>
    <col min="9218" max="9218" width="43.7109375" style="88" customWidth="1"/>
    <col min="9219" max="9219" width="10.7109375" style="88" customWidth="1"/>
    <col min="9220" max="9220" width="9.85546875" style="88" customWidth="1"/>
    <col min="9221" max="9221" width="9.7109375" style="88" customWidth="1"/>
    <col min="9222" max="9222" width="8.5703125" style="88" customWidth="1"/>
    <col min="9223" max="9472" width="9.140625" style="88"/>
    <col min="9473" max="9473" width="2.5703125" style="88" customWidth="1"/>
    <col min="9474" max="9474" width="43.7109375" style="88" customWidth="1"/>
    <col min="9475" max="9475" width="10.7109375" style="88" customWidth="1"/>
    <col min="9476" max="9476" width="9.85546875" style="88" customWidth="1"/>
    <col min="9477" max="9477" width="9.7109375" style="88" customWidth="1"/>
    <col min="9478" max="9478" width="8.5703125" style="88" customWidth="1"/>
    <col min="9479" max="9728" width="9.140625" style="88"/>
    <col min="9729" max="9729" width="2.5703125" style="88" customWidth="1"/>
    <col min="9730" max="9730" width="43.7109375" style="88" customWidth="1"/>
    <col min="9731" max="9731" width="10.7109375" style="88" customWidth="1"/>
    <col min="9732" max="9732" width="9.85546875" style="88" customWidth="1"/>
    <col min="9733" max="9733" width="9.7109375" style="88" customWidth="1"/>
    <col min="9734" max="9734" width="8.5703125" style="88" customWidth="1"/>
    <col min="9735" max="9984" width="9.140625" style="88"/>
    <col min="9985" max="9985" width="2.5703125" style="88" customWidth="1"/>
    <col min="9986" max="9986" width="43.7109375" style="88" customWidth="1"/>
    <col min="9987" max="9987" width="10.7109375" style="88" customWidth="1"/>
    <col min="9988" max="9988" width="9.85546875" style="88" customWidth="1"/>
    <col min="9989" max="9989" width="9.7109375" style="88" customWidth="1"/>
    <col min="9990" max="9990" width="8.5703125" style="88" customWidth="1"/>
    <col min="9991" max="10240" width="9.140625" style="88"/>
    <col min="10241" max="10241" width="2.5703125" style="88" customWidth="1"/>
    <col min="10242" max="10242" width="43.7109375" style="88" customWidth="1"/>
    <col min="10243" max="10243" width="10.7109375" style="88" customWidth="1"/>
    <col min="10244" max="10244" width="9.85546875" style="88" customWidth="1"/>
    <col min="10245" max="10245" width="9.7109375" style="88" customWidth="1"/>
    <col min="10246" max="10246" width="8.5703125" style="88" customWidth="1"/>
    <col min="10247" max="10496" width="9.140625" style="88"/>
    <col min="10497" max="10497" width="2.5703125" style="88" customWidth="1"/>
    <col min="10498" max="10498" width="43.7109375" style="88" customWidth="1"/>
    <col min="10499" max="10499" width="10.7109375" style="88" customWidth="1"/>
    <col min="10500" max="10500" width="9.85546875" style="88" customWidth="1"/>
    <col min="10501" max="10501" width="9.7109375" style="88" customWidth="1"/>
    <col min="10502" max="10502" width="8.5703125" style="88" customWidth="1"/>
    <col min="10503" max="10752" width="9.140625" style="88"/>
    <col min="10753" max="10753" width="2.5703125" style="88" customWidth="1"/>
    <col min="10754" max="10754" width="43.7109375" style="88" customWidth="1"/>
    <col min="10755" max="10755" width="10.7109375" style="88" customWidth="1"/>
    <col min="10756" max="10756" width="9.85546875" style="88" customWidth="1"/>
    <col min="10757" max="10757" width="9.7109375" style="88" customWidth="1"/>
    <col min="10758" max="10758" width="8.5703125" style="88" customWidth="1"/>
    <col min="10759" max="11008" width="9.140625" style="88"/>
    <col min="11009" max="11009" width="2.5703125" style="88" customWidth="1"/>
    <col min="11010" max="11010" width="43.7109375" style="88" customWidth="1"/>
    <col min="11011" max="11011" width="10.7109375" style="88" customWidth="1"/>
    <col min="11012" max="11012" width="9.85546875" style="88" customWidth="1"/>
    <col min="11013" max="11013" width="9.7109375" style="88" customWidth="1"/>
    <col min="11014" max="11014" width="8.5703125" style="88" customWidth="1"/>
    <col min="11015" max="11264" width="9.140625" style="88"/>
    <col min="11265" max="11265" width="2.5703125" style="88" customWidth="1"/>
    <col min="11266" max="11266" width="43.7109375" style="88" customWidth="1"/>
    <col min="11267" max="11267" width="10.7109375" style="88" customWidth="1"/>
    <col min="11268" max="11268" width="9.85546875" style="88" customWidth="1"/>
    <col min="11269" max="11269" width="9.7109375" style="88" customWidth="1"/>
    <col min="11270" max="11270" width="8.5703125" style="88" customWidth="1"/>
    <col min="11271" max="11520" width="9.140625" style="88"/>
    <col min="11521" max="11521" width="2.5703125" style="88" customWidth="1"/>
    <col min="11522" max="11522" width="43.7109375" style="88" customWidth="1"/>
    <col min="11523" max="11523" width="10.7109375" style="88" customWidth="1"/>
    <col min="11524" max="11524" width="9.85546875" style="88" customWidth="1"/>
    <col min="11525" max="11525" width="9.7109375" style="88" customWidth="1"/>
    <col min="11526" max="11526" width="8.5703125" style="88" customWidth="1"/>
    <col min="11527" max="11776" width="9.140625" style="88"/>
    <col min="11777" max="11777" width="2.5703125" style="88" customWidth="1"/>
    <col min="11778" max="11778" width="43.7109375" style="88" customWidth="1"/>
    <col min="11779" max="11779" width="10.7109375" style="88" customWidth="1"/>
    <col min="11780" max="11780" width="9.85546875" style="88" customWidth="1"/>
    <col min="11781" max="11781" width="9.7109375" style="88" customWidth="1"/>
    <col min="11782" max="11782" width="8.5703125" style="88" customWidth="1"/>
    <col min="11783" max="12032" width="9.140625" style="88"/>
    <col min="12033" max="12033" width="2.5703125" style="88" customWidth="1"/>
    <col min="12034" max="12034" width="43.7109375" style="88" customWidth="1"/>
    <col min="12035" max="12035" width="10.7109375" style="88" customWidth="1"/>
    <col min="12036" max="12036" width="9.85546875" style="88" customWidth="1"/>
    <col min="12037" max="12037" width="9.7109375" style="88" customWidth="1"/>
    <col min="12038" max="12038" width="8.5703125" style="88" customWidth="1"/>
    <col min="12039" max="12288" width="9.140625" style="88"/>
    <col min="12289" max="12289" width="2.5703125" style="88" customWidth="1"/>
    <col min="12290" max="12290" width="43.7109375" style="88" customWidth="1"/>
    <col min="12291" max="12291" width="10.7109375" style="88" customWidth="1"/>
    <col min="12292" max="12292" width="9.85546875" style="88" customWidth="1"/>
    <col min="12293" max="12293" width="9.7109375" style="88" customWidth="1"/>
    <col min="12294" max="12294" width="8.5703125" style="88" customWidth="1"/>
    <col min="12295" max="12544" width="9.140625" style="88"/>
    <col min="12545" max="12545" width="2.5703125" style="88" customWidth="1"/>
    <col min="12546" max="12546" width="43.7109375" style="88" customWidth="1"/>
    <col min="12547" max="12547" width="10.7109375" style="88" customWidth="1"/>
    <col min="12548" max="12548" width="9.85546875" style="88" customWidth="1"/>
    <col min="12549" max="12549" width="9.7109375" style="88" customWidth="1"/>
    <col min="12550" max="12550" width="8.5703125" style="88" customWidth="1"/>
    <col min="12551" max="12800" width="9.140625" style="88"/>
    <col min="12801" max="12801" width="2.5703125" style="88" customWidth="1"/>
    <col min="12802" max="12802" width="43.7109375" style="88" customWidth="1"/>
    <col min="12803" max="12803" width="10.7109375" style="88" customWidth="1"/>
    <col min="12804" max="12804" width="9.85546875" style="88" customWidth="1"/>
    <col min="12805" max="12805" width="9.7109375" style="88" customWidth="1"/>
    <col min="12806" max="12806" width="8.5703125" style="88" customWidth="1"/>
    <col min="12807" max="13056" width="9.140625" style="88"/>
    <col min="13057" max="13057" width="2.5703125" style="88" customWidth="1"/>
    <col min="13058" max="13058" width="43.7109375" style="88" customWidth="1"/>
    <col min="13059" max="13059" width="10.7109375" style="88" customWidth="1"/>
    <col min="13060" max="13060" width="9.85546875" style="88" customWidth="1"/>
    <col min="13061" max="13061" width="9.7109375" style="88" customWidth="1"/>
    <col min="13062" max="13062" width="8.5703125" style="88" customWidth="1"/>
    <col min="13063" max="13312" width="9.140625" style="88"/>
    <col min="13313" max="13313" width="2.5703125" style="88" customWidth="1"/>
    <col min="13314" max="13314" width="43.7109375" style="88" customWidth="1"/>
    <col min="13315" max="13315" width="10.7109375" style="88" customWidth="1"/>
    <col min="13316" max="13316" width="9.85546875" style="88" customWidth="1"/>
    <col min="13317" max="13317" width="9.7109375" style="88" customWidth="1"/>
    <col min="13318" max="13318" width="8.5703125" style="88" customWidth="1"/>
    <col min="13319" max="13568" width="9.140625" style="88"/>
    <col min="13569" max="13569" width="2.5703125" style="88" customWidth="1"/>
    <col min="13570" max="13570" width="43.7109375" style="88" customWidth="1"/>
    <col min="13571" max="13571" width="10.7109375" style="88" customWidth="1"/>
    <col min="13572" max="13572" width="9.85546875" style="88" customWidth="1"/>
    <col min="13573" max="13573" width="9.7109375" style="88" customWidth="1"/>
    <col min="13574" max="13574" width="8.5703125" style="88" customWidth="1"/>
    <col min="13575" max="13824" width="9.140625" style="88"/>
    <col min="13825" max="13825" width="2.5703125" style="88" customWidth="1"/>
    <col min="13826" max="13826" width="43.7109375" style="88" customWidth="1"/>
    <col min="13827" max="13827" width="10.7109375" style="88" customWidth="1"/>
    <col min="13828" max="13828" width="9.85546875" style="88" customWidth="1"/>
    <col min="13829" max="13829" width="9.7109375" style="88" customWidth="1"/>
    <col min="13830" max="13830" width="8.5703125" style="88" customWidth="1"/>
    <col min="13831" max="14080" width="9.140625" style="88"/>
    <col min="14081" max="14081" width="2.5703125" style="88" customWidth="1"/>
    <col min="14082" max="14082" width="43.7109375" style="88" customWidth="1"/>
    <col min="14083" max="14083" width="10.7109375" style="88" customWidth="1"/>
    <col min="14084" max="14084" width="9.85546875" style="88" customWidth="1"/>
    <col min="14085" max="14085" width="9.7109375" style="88" customWidth="1"/>
    <col min="14086" max="14086" width="8.5703125" style="88" customWidth="1"/>
    <col min="14087" max="14336" width="9.140625" style="88"/>
    <col min="14337" max="14337" width="2.5703125" style="88" customWidth="1"/>
    <col min="14338" max="14338" width="43.7109375" style="88" customWidth="1"/>
    <col min="14339" max="14339" width="10.7109375" style="88" customWidth="1"/>
    <col min="14340" max="14340" width="9.85546875" style="88" customWidth="1"/>
    <col min="14341" max="14341" width="9.7109375" style="88" customWidth="1"/>
    <col min="14342" max="14342" width="8.5703125" style="88" customWidth="1"/>
    <col min="14343" max="14592" width="9.140625" style="88"/>
    <col min="14593" max="14593" width="2.5703125" style="88" customWidth="1"/>
    <col min="14594" max="14594" width="43.7109375" style="88" customWidth="1"/>
    <col min="14595" max="14595" width="10.7109375" style="88" customWidth="1"/>
    <col min="14596" max="14596" width="9.85546875" style="88" customWidth="1"/>
    <col min="14597" max="14597" width="9.7109375" style="88" customWidth="1"/>
    <col min="14598" max="14598" width="8.5703125" style="88" customWidth="1"/>
    <col min="14599" max="14848" width="9.140625" style="88"/>
    <col min="14849" max="14849" width="2.5703125" style="88" customWidth="1"/>
    <col min="14850" max="14850" width="43.7109375" style="88" customWidth="1"/>
    <col min="14851" max="14851" width="10.7109375" style="88" customWidth="1"/>
    <col min="14852" max="14852" width="9.85546875" style="88" customWidth="1"/>
    <col min="14853" max="14853" width="9.7109375" style="88" customWidth="1"/>
    <col min="14854" max="14854" width="8.5703125" style="88" customWidth="1"/>
    <col min="14855" max="15104" width="9.140625" style="88"/>
    <col min="15105" max="15105" width="2.5703125" style="88" customWidth="1"/>
    <col min="15106" max="15106" width="43.7109375" style="88" customWidth="1"/>
    <col min="15107" max="15107" width="10.7109375" style="88" customWidth="1"/>
    <col min="15108" max="15108" width="9.85546875" style="88" customWidth="1"/>
    <col min="15109" max="15109" width="9.7109375" style="88" customWidth="1"/>
    <col min="15110" max="15110" width="8.5703125" style="88" customWidth="1"/>
    <col min="15111" max="15360" width="9.140625" style="88"/>
    <col min="15361" max="15361" width="2.5703125" style="88" customWidth="1"/>
    <col min="15362" max="15362" width="43.7109375" style="88" customWidth="1"/>
    <col min="15363" max="15363" width="10.7109375" style="88" customWidth="1"/>
    <col min="15364" max="15364" width="9.85546875" style="88" customWidth="1"/>
    <col min="15365" max="15365" width="9.7109375" style="88" customWidth="1"/>
    <col min="15366" max="15366" width="8.5703125" style="88" customWidth="1"/>
    <col min="15367" max="15616" width="9.140625" style="88"/>
    <col min="15617" max="15617" width="2.5703125" style="88" customWidth="1"/>
    <col min="15618" max="15618" width="43.7109375" style="88" customWidth="1"/>
    <col min="15619" max="15619" width="10.7109375" style="88" customWidth="1"/>
    <col min="15620" max="15620" width="9.85546875" style="88" customWidth="1"/>
    <col min="15621" max="15621" width="9.7109375" style="88" customWidth="1"/>
    <col min="15622" max="15622" width="8.5703125" style="88" customWidth="1"/>
    <col min="15623" max="15872" width="9.140625" style="88"/>
    <col min="15873" max="15873" width="2.5703125" style="88" customWidth="1"/>
    <col min="15874" max="15874" width="43.7109375" style="88" customWidth="1"/>
    <col min="15875" max="15875" width="10.7109375" style="88" customWidth="1"/>
    <col min="15876" max="15876" width="9.85546875" style="88" customWidth="1"/>
    <col min="15877" max="15877" width="9.7109375" style="88" customWidth="1"/>
    <col min="15878" max="15878" width="8.5703125" style="88" customWidth="1"/>
    <col min="15879" max="16128" width="9.140625" style="88"/>
    <col min="16129" max="16129" width="2.5703125" style="88" customWidth="1"/>
    <col min="16130" max="16130" width="43.7109375" style="88" customWidth="1"/>
    <col min="16131" max="16131" width="10.7109375" style="88" customWidth="1"/>
    <col min="16132" max="16132" width="9.85546875" style="88" customWidth="1"/>
    <col min="16133" max="16133" width="9.7109375" style="88" customWidth="1"/>
    <col min="16134" max="16134" width="8.5703125" style="88" customWidth="1"/>
    <col min="16135" max="16384" width="9.140625" style="88"/>
  </cols>
  <sheetData>
    <row r="1" spans="1:16" x14ac:dyDescent="0.25">
      <c r="D1" s="111" t="s">
        <v>0</v>
      </c>
      <c r="E1" s="111"/>
    </row>
    <row r="2" spans="1:16" x14ac:dyDescent="0.25">
      <c r="D2" s="111" t="s">
        <v>1</v>
      </c>
      <c r="E2" s="111"/>
    </row>
    <row r="3" spans="1:16" x14ac:dyDescent="0.25">
      <c r="D3" s="111" t="s">
        <v>421</v>
      </c>
      <c r="E3" s="111"/>
    </row>
    <row r="4" spans="1:16" x14ac:dyDescent="0.25">
      <c r="D4" s="111" t="s">
        <v>393</v>
      </c>
      <c r="E4" s="111"/>
    </row>
    <row r="5" spans="1:16" ht="10.5" customHeight="1" x14ac:dyDescent="0.25">
      <c r="B5" s="66"/>
      <c r="D5" s="111"/>
      <c r="E5" s="111"/>
    </row>
    <row r="6" spans="1:16" ht="11.25" customHeight="1" x14ac:dyDescent="0.25">
      <c r="E6" s="111"/>
    </row>
    <row r="7" spans="1:16" x14ac:dyDescent="0.25">
      <c r="A7" s="1257" t="s">
        <v>394</v>
      </c>
      <c r="B7" s="1257"/>
      <c r="C7" s="1257"/>
      <c r="D7" s="1257"/>
      <c r="E7" s="1257"/>
      <c r="F7" s="1257"/>
    </row>
    <row r="8" spans="1:16" ht="10.5" customHeight="1" x14ac:dyDescent="0.25">
      <c r="A8" s="1258"/>
      <c r="B8" s="1258"/>
      <c r="C8" s="1258"/>
      <c r="D8" s="1258"/>
      <c r="E8" s="1258"/>
      <c r="F8" s="1258"/>
    </row>
    <row r="9" spans="1:16" ht="18" customHeight="1" x14ac:dyDescent="0.25">
      <c r="A9" s="89"/>
      <c r="B9" s="172"/>
      <c r="C9" s="172"/>
      <c r="D9" s="172"/>
      <c r="E9" s="658"/>
      <c r="F9" s="659" t="s">
        <v>4</v>
      </c>
    </row>
    <row r="10" spans="1:16" ht="12" customHeight="1" x14ac:dyDescent="0.25">
      <c r="A10" s="1282" t="s">
        <v>5</v>
      </c>
      <c r="B10" s="1285" t="s">
        <v>395</v>
      </c>
      <c r="C10" s="1288" t="s">
        <v>102</v>
      </c>
      <c r="D10" s="1275" t="s">
        <v>103</v>
      </c>
      <c r="E10" s="1291"/>
      <c r="F10" s="1276"/>
    </row>
    <row r="11" spans="1:16" ht="12" customHeight="1" x14ac:dyDescent="0.25">
      <c r="A11" s="1283"/>
      <c r="B11" s="1286"/>
      <c r="C11" s="1289"/>
      <c r="D11" s="1292" t="s">
        <v>104</v>
      </c>
      <c r="E11" s="1293"/>
      <c r="F11" s="660"/>
    </row>
    <row r="12" spans="1:16" ht="33.75" customHeight="1" x14ac:dyDescent="0.25">
      <c r="A12" s="1284"/>
      <c r="B12" s="1287"/>
      <c r="C12" s="1290"/>
      <c r="D12" s="661" t="s">
        <v>105</v>
      </c>
      <c r="E12" s="662" t="s">
        <v>106</v>
      </c>
      <c r="F12" s="663" t="s">
        <v>107</v>
      </c>
      <c r="H12" s="664"/>
      <c r="L12" s="759"/>
      <c r="M12" s="759"/>
      <c r="N12" s="759"/>
      <c r="O12" s="759"/>
      <c r="P12" s="759"/>
    </row>
    <row r="13" spans="1:16" ht="14.1" customHeight="1" x14ac:dyDescent="0.25">
      <c r="A13" s="665">
        <v>1</v>
      </c>
      <c r="B13" s="366" t="s">
        <v>227</v>
      </c>
      <c r="C13" s="666">
        <f>'[1]10 priedas'!O14+'[1]10 priedas'!O43+'[1]10 priedas'!O58+'[1]10 priedas'!O75+'[1]10 priedas'!O107+'[1]10 priedas'!O114+'[1]10 priedas'!O165</f>
        <v>19963.495999999999</v>
      </c>
      <c r="D13" s="666">
        <f>'[1]10 priedas'!P14+'[1]10 priedas'!P43+'[1]10 priedas'!P58+'[1]10 priedas'!P75+'[1]10 priedas'!P107+'[1]10 priedas'!P114+'[1]10 priedas'!P165</f>
        <v>11739.700000000003</v>
      </c>
      <c r="E13" s="666">
        <f>'[1]10 priedas'!Q14+'[1]10 priedas'!Q43+'[1]10 priedas'!Q58+'[1]10 priedas'!Q75+'[1]10 priedas'!Q107+'[1]10 priedas'!Q114+'[1]10 priedas'!Q165</f>
        <v>1913.6909999999998</v>
      </c>
      <c r="F13" s="666">
        <f>'[1]10 priedas'!R14+'[1]10 priedas'!R43+'[1]10 priedas'!R58+'[1]10 priedas'!R75+'[1]10 priedas'!R107+'[1]10 priedas'!R114+'[1]10 priedas'!R165</f>
        <v>8223.7960000000003</v>
      </c>
      <c r="G13" s="667"/>
      <c r="H13" s="668"/>
      <c r="I13" s="667"/>
      <c r="J13" s="667"/>
      <c r="L13" s="669"/>
      <c r="M13" s="669"/>
      <c r="N13" s="669"/>
      <c r="O13" s="669"/>
      <c r="P13" s="759"/>
    </row>
    <row r="14" spans="1:16" ht="14.1" customHeight="1" x14ac:dyDescent="0.25">
      <c r="A14" s="665">
        <v>2</v>
      </c>
      <c r="B14" s="670" t="s">
        <v>132</v>
      </c>
      <c r="C14" s="666">
        <f t="shared" ref="C14:C35" si="0">D14+F14</f>
        <v>57.4</v>
      </c>
      <c r="D14" s="74">
        <v>54.4</v>
      </c>
      <c r="E14" s="75">
        <v>40</v>
      </c>
      <c r="F14" s="107">
        <v>3</v>
      </c>
      <c r="L14" s="759"/>
      <c r="M14" s="759"/>
      <c r="N14" s="759"/>
      <c r="O14" s="759"/>
      <c r="P14" s="759"/>
    </row>
    <row r="15" spans="1:16" ht="13.5" customHeight="1" x14ac:dyDescent="0.25">
      <c r="A15" s="665">
        <v>3</v>
      </c>
      <c r="B15" s="368" t="s">
        <v>133</v>
      </c>
      <c r="C15" s="666">
        <f t="shared" si="0"/>
        <v>1647</v>
      </c>
      <c r="D15" s="985">
        <v>62.6</v>
      </c>
      <c r="E15" s="671"/>
      <c r="F15" s="671">
        <v>1584.4</v>
      </c>
    </row>
    <row r="16" spans="1:16" ht="14.1" customHeight="1" x14ac:dyDescent="0.25">
      <c r="A16" s="665">
        <v>4</v>
      </c>
      <c r="B16" s="97" t="s">
        <v>136</v>
      </c>
      <c r="C16" s="666">
        <f t="shared" si="0"/>
        <v>539.5</v>
      </c>
      <c r="D16" s="74">
        <v>539.5</v>
      </c>
      <c r="E16" s="75">
        <v>386.3</v>
      </c>
      <c r="F16" s="97"/>
    </row>
    <row r="17" spans="1:9" ht="14.1" customHeight="1" x14ac:dyDescent="0.25">
      <c r="A17" s="665">
        <v>5</v>
      </c>
      <c r="B17" s="158" t="s">
        <v>146</v>
      </c>
      <c r="C17" s="666">
        <f t="shared" si="0"/>
        <v>248.56899999999999</v>
      </c>
      <c r="D17" s="74">
        <v>248.56899999999999</v>
      </c>
      <c r="E17" s="75">
        <v>162.30000000000001</v>
      </c>
      <c r="F17" s="158"/>
    </row>
    <row r="18" spans="1:9" ht="14.1" customHeight="1" x14ac:dyDescent="0.25">
      <c r="A18" s="665">
        <v>6</v>
      </c>
      <c r="B18" s="158" t="s">
        <v>147</v>
      </c>
      <c r="C18" s="666">
        <f t="shared" si="0"/>
        <v>334.8</v>
      </c>
      <c r="D18" s="74">
        <v>334.8</v>
      </c>
      <c r="E18" s="75">
        <v>161.1</v>
      </c>
      <c r="F18" s="158"/>
      <c r="I18" s="162"/>
    </row>
    <row r="19" spans="1:9" ht="14.1" customHeight="1" x14ac:dyDescent="0.25">
      <c r="A19" s="665">
        <v>7</v>
      </c>
      <c r="B19" s="97" t="s">
        <v>148</v>
      </c>
      <c r="C19" s="666">
        <f t="shared" si="0"/>
        <v>385.4</v>
      </c>
      <c r="D19" s="74">
        <v>385.4</v>
      </c>
      <c r="E19" s="75">
        <v>256.8</v>
      </c>
      <c r="F19" s="97"/>
    </row>
    <row r="20" spans="1:9" ht="15" customHeight="1" x14ac:dyDescent="0.25">
      <c r="A20" s="665">
        <v>8</v>
      </c>
      <c r="B20" s="368" t="s">
        <v>149</v>
      </c>
      <c r="C20" s="666">
        <f t="shared" si="0"/>
        <v>525.9</v>
      </c>
      <c r="D20" s="74">
        <v>525.9</v>
      </c>
      <c r="E20" s="75">
        <v>367.6</v>
      </c>
      <c r="F20" s="351"/>
    </row>
    <row r="21" spans="1:9" ht="15" customHeight="1" x14ac:dyDescent="0.25">
      <c r="A21" s="672">
        <v>9</v>
      </c>
      <c r="B21" s="158" t="s">
        <v>145</v>
      </c>
      <c r="C21" s="666">
        <f t="shared" si="0"/>
        <v>138.1</v>
      </c>
      <c r="D21" s="74">
        <v>138.1</v>
      </c>
      <c r="E21" s="75">
        <v>84</v>
      </c>
      <c r="F21" s="351"/>
    </row>
    <row r="22" spans="1:9" ht="14.1" customHeight="1" x14ac:dyDescent="0.25">
      <c r="A22" s="665">
        <v>10</v>
      </c>
      <c r="B22" s="158" t="s">
        <v>181</v>
      </c>
      <c r="C22" s="666">
        <f t="shared" si="0"/>
        <v>155.6</v>
      </c>
      <c r="D22" s="74">
        <v>155.6</v>
      </c>
      <c r="E22" s="75">
        <v>92</v>
      </c>
      <c r="F22" s="75"/>
    </row>
    <row r="23" spans="1:9" ht="14.1" customHeight="1" x14ac:dyDescent="0.25">
      <c r="A23" s="665">
        <v>11</v>
      </c>
      <c r="B23" s="158" t="s">
        <v>182</v>
      </c>
      <c r="C23" s="666">
        <f t="shared" si="0"/>
        <v>154.6</v>
      </c>
      <c r="D23" s="74">
        <v>154.6</v>
      </c>
      <c r="E23" s="75">
        <v>97</v>
      </c>
      <c r="F23" s="75"/>
    </row>
    <row r="24" spans="1:9" ht="14.1" customHeight="1" x14ac:dyDescent="0.25">
      <c r="A24" s="665">
        <v>12</v>
      </c>
      <c r="B24" s="97" t="s">
        <v>183</v>
      </c>
      <c r="C24" s="666">
        <f t="shared" si="0"/>
        <v>526</v>
      </c>
      <c r="D24" s="74">
        <v>518</v>
      </c>
      <c r="E24" s="75">
        <v>360.8</v>
      </c>
      <c r="F24" s="75">
        <v>8</v>
      </c>
    </row>
    <row r="25" spans="1:9" ht="14.1" customHeight="1" x14ac:dyDescent="0.25">
      <c r="A25" s="665">
        <v>13</v>
      </c>
      <c r="B25" s="158" t="s">
        <v>184</v>
      </c>
      <c r="C25" s="666">
        <f t="shared" si="0"/>
        <v>257.5</v>
      </c>
      <c r="D25" s="74">
        <v>257.5</v>
      </c>
      <c r="E25" s="97">
        <v>170</v>
      </c>
      <c r="F25" s="75"/>
    </row>
    <row r="26" spans="1:9" ht="14.1" customHeight="1" x14ac:dyDescent="0.25">
      <c r="A26" s="665">
        <v>14</v>
      </c>
      <c r="B26" s="158" t="s">
        <v>186</v>
      </c>
      <c r="C26" s="666">
        <f t="shared" si="0"/>
        <v>392.8</v>
      </c>
      <c r="D26" s="673">
        <v>392.8</v>
      </c>
      <c r="E26" s="107">
        <v>232</v>
      </c>
      <c r="F26" s="158"/>
    </row>
    <row r="27" spans="1:9" ht="14.1" customHeight="1" x14ac:dyDescent="0.25">
      <c r="A27" s="665">
        <v>15</v>
      </c>
      <c r="B27" s="158" t="s">
        <v>187</v>
      </c>
      <c r="C27" s="666">
        <f t="shared" si="0"/>
        <v>157.51900000000001</v>
      </c>
      <c r="D27" s="673">
        <v>157.51900000000001</v>
      </c>
      <c r="E27" s="107">
        <v>79.599999999999994</v>
      </c>
      <c r="F27" s="158"/>
    </row>
    <row r="28" spans="1:9" ht="14.1" customHeight="1" x14ac:dyDescent="0.25">
      <c r="A28" s="665">
        <v>16</v>
      </c>
      <c r="B28" s="158" t="s">
        <v>188</v>
      </c>
      <c r="C28" s="666">
        <f t="shared" si="0"/>
        <v>603.40000000000009</v>
      </c>
      <c r="D28" s="673">
        <v>602.20000000000005</v>
      </c>
      <c r="E28" s="107">
        <v>337</v>
      </c>
      <c r="F28" s="158">
        <v>1.2</v>
      </c>
    </row>
    <row r="29" spans="1:9" ht="14.1" customHeight="1" x14ac:dyDescent="0.25">
      <c r="A29" s="665">
        <v>17</v>
      </c>
      <c r="B29" s="158" t="s">
        <v>189</v>
      </c>
      <c r="C29" s="666">
        <f t="shared" si="0"/>
        <v>380.41899999999998</v>
      </c>
      <c r="D29" s="673">
        <v>380.41899999999998</v>
      </c>
      <c r="E29" s="107">
        <v>205</v>
      </c>
      <c r="F29" s="158"/>
    </row>
    <row r="30" spans="1:9" ht="14.1" customHeight="1" x14ac:dyDescent="0.25">
      <c r="A30" s="665">
        <v>18</v>
      </c>
      <c r="B30" s="158" t="s">
        <v>190</v>
      </c>
      <c r="C30" s="666">
        <f t="shared" si="0"/>
        <v>114.2</v>
      </c>
      <c r="D30" s="673">
        <v>114.2</v>
      </c>
      <c r="E30" s="107">
        <v>68.3</v>
      </c>
      <c r="F30" s="158"/>
    </row>
    <row r="31" spans="1:9" ht="14.1" customHeight="1" x14ac:dyDescent="0.25">
      <c r="A31" s="665">
        <v>19</v>
      </c>
      <c r="B31" s="158" t="s">
        <v>191</v>
      </c>
      <c r="C31" s="666">
        <f t="shared" si="0"/>
        <v>153.4</v>
      </c>
      <c r="D31" s="673">
        <v>153.4</v>
      </c>
      <c r="E31" s="107">
        <v>84.3</v>
      </c>
      <c r="F31" s="158"/>
    </row>
    <row r="32" spans="1:9" ht="14.1" customHeight="1" x14ac:dyDescent="0.25">
      <c r="A32" s="665">
        <v>20</v>
      </c>
      <c r="B32" s="158" t="s">
        <v>192</v>
      </c>
      <c r="C32" s="666">
        <f t="shared" si="0"/>
        <v>366.2</v>
      </c>
      <c r="D32" s="673">
        <v>366.2</v>
      </c>
      <c r="E32" s="107">
        <v>200</v>
      </c>
      <c r="F32" s="158"/>
    </row>
    <row r="33" spans="1:7" ht="14.1" customHeight="1" x14ac:dyDescent="0.25">
      <c r="A33" s="665">
        <v>21</v>
      </c>
      <c r="B33" s="158" t="s">
        <v>193</v>
      </c>
      <c r="C33" s="666">
        <f t="shared" si="0"/>
        <v>195.38300000000001</v>
      </c>
      <c r="D33" s="673">
        <v>195.38300000000001</v>
      </c>
      <c r="E33" s="107">
        <v>98</v>
      </c>
      <c r="F33" s="158"/>
    </row>
    <row r="34" spans="1:7" ht="14.1" customHeight="1" x14ac:dyDescent="0.25">
      <c r="A34" s="665">
        <v>22</v>
      </c>
      <c r="B34" s="158" t="s">
        <v>194</v>
      </c>
      <c r="C34" s="666">
        <f t="shared" si="0"/>
        <v>395.4</v>
      </c>
      <c r="D34" s="673">
        <v>381.4</v>
      </c>
      <c r="E34" s="107">
        <v>226</v>
      </c>
      <c r="F34" s="158">
        <v>14</v>
      </c>
    </row>
    <row r="35" spans="1:7" ht="14.1" customHeight="1" x14ac:dyDescent="0.25">
      <c r="A35" s="665">
        <v>23</v>
      </c>
      <c r="B35" s="158" t="s">
        <v>195</v>
      </c>
      <c r="C35" s="666">
        <f t="shared" si="0"/>
        <v>686.37599999999998</v>
      </c>
      <c r="D35" s="673">
        <v>684.476</v>
      </c>
      <c r="E35" s="107">
        <v>388</v>
      </c>
      <c r="F35" s="158">
        <v>1.9</v>
      </c>
      <c r="G35" s="759"/>
    </row>
    <row r="36" spans="1:7" ht="14.1" customHeight="1" x14ac:dyDescent="0.25">
      <c r="A36" s="665">
        <v>24</v>
      </c>
      <c r="B36" s="158" t="s">
        <v>196</v>
      </c>
      <c r="C36" s="673">
        <f>D36+F36</f>
        <v>499.6</v>
      </c>
      <c r="D36" s="673">
        <v>499.6</v>
      </c>
      <c r="E36" s="107">
        <v>318.60000000000002</v>
      </c>
      <c r="F36" s="158"/>
    </row>
    <row r="37" spans="1:7" ht="14.1" customHeight="1" x14ac:dyDescent="0.25">
      <c r="A37" s="665">
        <v>25</v>
      </c>
      <c r="B37" s="158" t="s">
        <v>197</v>
      </c>
      <c r="C37" s="673">
        <f t="shared" ref="C37:C55" si="1">D37+F37</f>
        <v>530</v>
      </c>
      <c r="D37" s="673">
        <v>530</v>
      </c>
      <c r="E37" s="107">
        <v>353.2</v>
      </c>
      <c r="F37" s="158"/>
    </row>
    <row r="38" spans="1:7" ht="14.1" customHeight="1" x14ac:dyDescent="0.25">
      <c r="A38" s="665">
        <v>26</v>
      </c>
      <c r="B38" s="158" t="s">
        <v>198</v>
      </c>
      <c r="C38" s="673">
        <f t="shared" si="1"/>
        <v>662.5</v>
      </c>
      <c r="D38" s="673">
        <v>660</v>
      </c>
      <c r="E38" s="107">
        <v>422</v>
      </c>
      <c r="F38" s="158">
        <v>2.5</v>
      </c>
    </row>
    <row r="39" spans="1:7" ht="14.1" customHeight="1" x14ac:dyDescent="0.25">
      <c r="A39" s="665">
        <v>27</v>
      </c>
      <c r="B39" s="158" t="s">
        <v>199</v>
      </c>
      <c r="C39" s="673">
        <f t="shared" si="1"/>
        <v>599</v>
      </c>
      <c r="D39" s="673">
        <v>599</v>
      </c>
      <c r="E39" s="107">
        <v>411</v>
      </c>
      <c r="F39" s="158"/>
    </row>
    <row r="40" spans="1:7" ht="14.1" customHeight="1" x14ac:dyDescent="0.25">
      <c r="A40" s="665">
        <v>28</v>
      </c>
      <c r="B40" s="158" t="s">
        <v>200</v>
      </c>
      <c r="C40" s="673">
        <f t="shared" si="1"/>
        <v>1228.8</v>
      </c>
      <c r="D40" s="673">
        <v>1228.8</v>
      </c>
      <c r="E40" s="107">
        <v>840.2</v>
      </c>
      <c r="F40" s="158"/>
    </row>
    <row r="41" spans="1:7" ht="14.1" customHeight="1" x14ac:dyDescent="0.25">
      <c r="A41" s="665">
        <v>29</v>
      </c>
      <c r="B41" s="158" t="s">
        <v>201</v>
      </c>
      <c r="C41" s="673">
        <f t="shared" si="1"/>
        <v>548.29999999999995</v>
      </c>
      <c r="D41" s="673">
        <v>536.29999999999995</v>
      </c>
      <c r="E41" s="107">
        <v>335</v>
      </c>
      <c r="F41" s="158">
        <v>12</v>
      </c>
    </row>
    <row r="42" spans="1:7" ht="14.1" customHeight="1" x14ac:dyDescent="0.25">
      <c r="A42" s="665">
        <v>30</v>
      </c>
      <c r="B42" s="107" t="s">
        <v>202</v>
      </c>
      <c r="C42" s="673">
        <f t="shared" si="1"/>
        <v>482.4</v>
      </c>
      <c r="D42" s="673">
        <v>482.4</v>
      </c>
      <c r="E42" s="107">
        <v>323.5</v>
      </c>
      <c r="F42" s="107"/>
    </row>
    <row r="43" spans="1:7" ht="14.1" customHeight="1" x14ac:dyDescent="0.25">
      <c r="A43" s="665">
        <v>31</v>
      </c>
      <c r="B43" s="674" t="s">
        <v>203</v>
      </c>
      <c r="C43" s="673">
        <f t="shared" si="1"/>
        <v>446.34300000000002</v>
      </c>
      <c r="D43" s="675">
        <v>441.34300000000002</v>
      </c>
      <c r="E43" s="160">
        <v>235</v>
      </c>
      <c r="F43" s="97">
        <v>5</v>
      </c>
    </row>
    <row r="44" spans="1:7" ht="14.1" customHeight="1" x14ac:dyDescent="0.25">
      <c r="A44" s="665">
        <v>32</v>
      </c>
      <c r="B44" s="158" t="s">
        <v>204</v>
      </c>
      <c r="C44" s="673">
        <f t="shared" si="1"/>
        <v>821.95</v>
      </c>
      <c r="D44" s="673">
        <v>821.95</v>
      </c>
      <c r="E44" s="107">
        <v>543</v>
      </c>
      <c r="F44" s="158"/>
    </row>
    <row r="45" spans="1:7" ht="14.1" customHeight="1" x14ac:dyDescent="0.25">
      <c r="A45" s="665">
        <v>33</v>
      </c>
      <c r="B45" s="158" t="s">
        <v>205</v>
      </c>
      <c r="C45" s="673">
        <f t="shared" si="1"/>
        <v>412.70800000000003</v>
      </c>
      <c r="D45" s="673">
        <v>400.70800000000003</v>
      </c>
      <c r="E45" s="107">
        <v>266</v>
      </c>
      <c r="F45" s="158">
        <v>12</v>
      </c>
    </row>
    <row r="46" spans="1:7" ht="14.1" customHeight="1" x14ac:dyDescent="0.25">
      <c r="A46" s="665">
        <v>34</v>
      </c>
      <c r="B46" s="97" t="s">
        <v>206</v>
      </c>
      <c r="C46" s="673">
        <f t="shared" si="1"/>
        <v>669</v>
      </c>
      <c r="D46" s="673">
        <v>666</v>
      </c>
      <c r="E46" s="677">
        <v>402</v>
      </c>
      <c r="F46" s="97">
        <v>3</v>
      </c>
    </row>
    <row r="47" spans="1:7" ht="14.1" customHeight="1" x14ac:dyDescent="0.25">
      <c r="A47" s="665">
        <v>35</v>
      </c>
      <c r="B47" s="158" t="s">
        <v>207</v>
      </c>
      <c r="C47" s="673">
        <f t="shared" si="1"/>
        <v>1359</v>
      </c>
      <c r="D47" s="673">
        <v>1349.7</v>
      </c>
      <c r="E47" s="107">
        <v>947.9</v>
      </c>
      <c r="F47" s="678">
        <v>9.3000000000000007</v>
      </c>
      <c r="G47" s="759"/>
    </row>
    <row r="48" spans="1:7" ht="14.1" customHeight="1" x14ac:dyDescent="0.25">
      <c r="A48" s="665">
        <v>36</v>
      </c>
      <c r="B48" s="97" t="s">
        <v>208</v>
      </c>
      <c r="C48" s="673">
        <f t="shared" si="1"/>
        <v>745.35799999999995</v>
      </c>
      <c r="D48" s="675">
        <v>740.85799999999995</v>
      </c>
      <c r="E48" s="160">
        <v>473</v>
      </c>
      <c r="F48" s="97">
        <v>4.5</v>
      </c>
    </row>
    <row r="49" spans="1:7" ht="14.1" customHeight="1" x14ac:dyDescent="0.25">
      <c r="A49" s="665">
        <v>37</v>
      </c>
      <c r="B49" s="158" t="s">
        <v>209</v>
      </c>
      <c r="C49" s="673">
        <f t="shared" si="1"/>
        <v>132.6</v>
      </c>
      <c r="D49" s="673">
        <v>131</v>
      </c>
      <c r="E49" s="107">
        <v>83</v>
      </c>
      <c r="F49" s="158">
        <v>1.6</v>
      </c>
      <c r="G49" s="759"/>
    </row>
    <row r="50" spans="1:7" ht="16.5" customHeight="1" x14ac:dyDescent="0.25">
      <c r="A50" s="665">
        <v>38</v>
      </c>
      <c r="B50" s="107" t="s">
        <v>210</v>
      </c>
      <c r="C50" s="673">
        <f t="shared" si="1"/>
        <v>301.39999999999998</v>
      </c>
      <c r="D50" s="673">
        <v>301.39999999999998</v>
      </c>
      <c r="E50" s="676">
        <v>190</v>
      </c>
      <c r="F50" s="107"/>
    </row>
    <row r="51" spans="1:7" ht="14.1" customHeight="1" x14ac:dyDescent="0.25">
      <c r="A51" s="665">
        <v>39</v>
      </c>
      <c r="B51" s="368" t="s">
        <v>211</v>
      </c>
      <c r="C51" s="673">
        <f t="shared" si="1"/>
        <v>541.5</v>
      </c>
      <c r="D51" s="985">
        <v>541.5</v>
      </c>
      <c r="E51" s="671">
        <v>372.6</v>
      </c>
      <c r="F51" s="671"/>
    </row>
    <row r="52" spans="1:7" ht="14.1" customHeight="1" x14ac:dyDescent="0.25">
      <c r="A52" s="665">
        <v>40</v>
      </c>
      <c r="B52" s="107" t="s">
        <v>212</v>
      </c>
      <c r="C52" s="673">
        <f t="shared" si="1"/>
        <v>208.5</v>
      </c>
      <c r="D52" s="675">
        <v>205.5</v>
      </c>
      <c r="E52" s="160">
        <v>123.1</v>
      </c>
      <c r="F52" s="160">
        <v>3</v>
      </c>
    </row>
    <row r="53" spans="1:7" ht="14.1" customHeight="1" x14ac:dyDescent="0.25">
      <c r="A53" s="665">
        <v>41</v>
      </c>
      <c r="B53" s="97" t="s">
        <v>213</v>
      </c>
      <c r="C53" s="673">
        <f t="shared" si="1"/>
        <v>196.6</v>
      </c>
      <c r="D53" s="675">
        <v>193.6</v>
      </c>
      <c r="E53" s="160">
        <v>132.30000000000001</v>
      </c>
      <c r="F53" s="97">
        <v>3</v>
      </c>
    </row>
    <row r="54" spans="1:7" ht="15" customHeight="1" x14ac:dyDescent="0.25">
      <c r="A54" s="672">
        <v>42</v>
      </c>
      <c r="B54" s="97" t="s">
        <v>214</v>
      </c>
      <c r="C54" s="673">
        <f t="shared" si="1"/>
        <v>421.5</v>
      </c>
      <c r="D54" s="675">
        <v>421.5</v>
      </c>
      <c r="E54" s="160">
        <v>289.5</v>
      </c>
      <c r="F54" s="97"/>
    </row>
    <row r="55" spans="1:7" ht="25.5" customHeight="1" x14ac:dyDescent="0.25">
      <c r="A55" s="672">
        <v>43</v>
      </c>
      <c r="B55" s="258" t="s">
        <v>215</v>
      </c>
      <c r="C55" s="673">
        <f t="shared" si="1"/>
        <v>191</v>
      </c>
      <c r="D55" s="986">
        <v>191</v>
      </c>
      <c r="E55" s="679">
        <v>125</v>
      </c>
      <c r="F55" s="364"/>
    </row>
    <row r="56" spans="1:7" ht="14.1" customHeight="1" x14ac:dyDescent="0.25">
      <c r="A56" s="665">
        <v>44</v>
      </c>
      <c r="B56" s="353" t="s">
        <v>223</v>
      </c>
      <c r="C56" s="372">
        <f>SUM(C13:C55)</f>
        <v>39377.021000000001</v>
      </c>
      <c r="D56" s="372">
        <f>SUM(D13:D55)</f>
        <v>29484.825000000008</v>
      </c>
      <c r="E56" s="372">
        <f>SUM(E13:E55)</f>
        <v>13195.691000000001</v>
      </c>
      <c r="F56" s="372">
        <f>SUM(F13:F55)</f>
        <v>9892.1959999999999</v>
      </c>
    </row>
    <row r="57" spans="1:7" x14ac:dyDescent="0.25">
      <c r="B57" s="680"/>
      <c r="C57" s="374"/>
      <c r="D57" s="168"/>
      <c r="E57" s="168"/>
      <c r="F57" s="168"/>
    </row>
    <row r="58" spans="1:7" x14ac:dyDescent="0.25">
      <c r="C58" s="375"/>
    </row>
    <row r="60" spans="1:7" ht="15.75" x14ac:dyDescent="0.25">
      <c r="C60" s="377"/>
    </row>
  </sheetData>
  <mergeCells count="7">
    <mergeCell ref="A7:F7"/>
    <mergeCell ref="A8:F8"/>
    <mergeCell ref="A10:A12"/>
    <mergeCell ref="B10:B12"/>
    <mergeCell ref="C10:C12"/>
    <mergeCell ref="D10:F10"/>
    <mergeCell ref="D11:E11"/>
  </mergeCells>
  <pageMargins left="0.70866141732283472" right="0.70866141732283472" top="0.55118110236220474"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6"/>
  <sheetViews>
    <sheetView topLeftCell="A127" workbookViewId="0">
      <selection activeCell="D3" sqref="D3"/>
    </sheetView>
  </sheetViews>
  <sheetFormatPr defaultRowHeight="15" x14ac:dyDescent="0.25"/>
  <cols>
    <col min="1" max="1" width="3.140625" style="88" customWidth="1"/>
    <col min="2" max="2" width="42.28515625" style="88" customWidth="1"/>
    <col min="3" max="3" width="10.5703125" style="88" customWidth="1"/>
    <col min="4" max="4" width="9" style="88" customWidth="1"/>
    <col min="5" max="5" width="11.140625" style="88" customWidth="1"/>
    <col min="6" max="6" width="9.85546875" style="88" customWidth="1"/>
    <col min="7" max="7" width="11.5703125" style="88" customWidth="1"/>
    <col min="8" max="8" width="10.85546875" style="88" customWidth="1"/>
    <col min="9" max="9" width="9.42578125" style="88" customWidth="1"/>
    <col min="10" max="10" width="8.28515625" style="88" customWidth="1"/>
    <col min="11" max="11" width="8.140625" style="88" customWidth="1"/>
    <col min="12" max="256" width="9.140625" style="88"/>
    <col min="257" max="257" width="3.140625" style="88" customWidth="1"/>
    <col min="258" max="258" width="42.28515625" style="88" customWidth="1"/>
    <col min="259" max="259" width="10.5703125" style="88" customWidth="1"/>
    <col min="260" max="260" width="9" style="88" customWidth="1"/>
    <col min="261" max="261" width="11.140625" style="88" customWidth="1"/>
    <col min="262" max="262" width="9.85546875" style="88" customWidth="1"/>
    <col min="263" max="263" width="11.5703125" style="88" customWidth="1"/>
    <col min="264" max="264" width="10.85546875" style="88" customWidth="1"/>
    <col min="265" max="265" width="9.42578125" style="88" customWidth="1"/>
    <col min="266" max="266" width="8.28515625" style="88" customWidth="1"/>
    <col min="267" max="267" width="8.140625" style="88" customWidth="1"/>
    <col min="268" max="512" width="9.140625" style="88"/>
    <col min="513" max="513" width="3.140625" style="88" customWidth="1"/>
    <col min="514" max="514" width="42.28515625" style="88" customWidth="1"/>
    <col min="515" max="515" width="10.5703125" style="88" customWidth="1"/>
    <col min="516" max="516" width="9" style="88" customWidth="1"/>
    <col min="517" max="517" width="11.140625" style="88" customWidth="1"/>
    <col min="518" max="518" width="9.85546875" style="88" customWidth="1"/>
    <col min="519" max="519" width="11.5703125" style="88" customWidth="1"/>
    <col min="520" max="520" width="10.85546875" style="88" customWidth="1"/>
    <col min="521" max="521" width="9.42578125" style="88" customWidth="1"/>
    <col min="522" max="522" width="8.28515625" style="88" customWidth="1"/>
    <col min="523" max="523" width="8.140625" style="88" customWidth="1"/>
    <col min="524" max="768" width="9.140625" style="88"/>
    <col min="769" max="769" width="3.140625" style="88" customWidth="1"/>
    <col min="770" max="770" width="42.28515625" style="88" customWidth="1"/>
    <col min="771" max="771" width="10.5703125" style="88" customWidth="1"/>
    <col min="772" max="772" width="9" style="88" customWidth="1"/>
    <col min="773" max="773" width="11.140625" style="88" customWidth="1"/>
    <col min="774" max="774" width="9.85546875" style="88" customWidth="1"/>
    <col min="775" max="775" width="11.5703125" style="88" customWidth="1"/>
    <col min="776" max="776" width="10.85546875" style="88" customWidth="1"/>
    <col min="777" max="777" width="9.42578125" style="88" customWidth="1"/>
    <col min="778" max="778" width="8.28515625" style="88" customWidth="1"/>
    <col min="779" max="779" width="8.140625" style="88" customWidth="1"/>
    <col min="780" max="1024" width="9.140625" style="88"/>
    <col min="1025" max="1025" width="3.140625" style="88" customWidth="1"/>
    <col min="1026" max="1026" width="42.28515625" style="88" customWidth="1"/>
    <col min="1027" max="1027" width="10.5703125" style="88" customWidth="1"/>
    <col min="1028" max="1028" width="9" style="88" customWidth="1"/>
    <col min="1029" max="1029" width="11.140625" style="88" customWidth="1"/>
    <col min="1030" max="1030" width="9.85546875" style="88" customWidth="1"/>
    <col min="1031" max="1031" width="11.5703125" style="88" customWidth="1"/>
    <col min="1032" max="1032" width="10.85546875" style="88" customWidth="1"/>
    <col min="1033" max="1033" width="9.42578125" style="88" customWidth="1"/>
    <col min="1034" max="1034" width="8.28515625" style="88" customWidth="1"/>
    <col min="1035" max="1035" width="8.140625" style="88" customWidth="1"/>
    <col min="1036" max="1280" width="9.140625" style="88"/>
    <col min="1281" max="1281" width="3.140625" style="88" customWidth="1"/>
    <col min="1282" max="1282" width="42.28515625" style="88" customWidth="1"/>
    <col min="1283" max="1283" width="10.5703125" style="88" customWidth="1"/>
    <col min="1284" max="1284" width="9" style="88" customWidth="1"/>
    <col min="1285" max="1285" width="11.140625" style="88" customWidth="1"/>
    <col min="1286" max="1286" width="9.85546875" style="88" customWidth="1"/>
    <col min="1287" max="1287" width="11.5703125" style="88" customWidth="1"/>
    <col min="1288" max="1288" width="10.85546875" style="88" customWidth="1"/>
    <col min="1289" max="1289" width="9.42578125" style="88" customWidth="1"/>
    <col min="1290" max="1290" width="8.28515625" style="88" customWidth="1"/>
    <col min="1291" max="1291" width="8.140625" style="88" customWidth="1"/>
    <col min="1292" max="1536" width="9.140625" style="88"/>
    <col min="1537" max="1537" width="3.140625" style="88" customWidth="1"/>
    <col min="1538" max="1538" width="42.28515625" style="88" customWidth="1"/>
    <col min="1539" max="1539" width="10.5703125" style="88" customWidth="1"/>
    <col min="1540" max="1540" width="9" style="88" customWidth="1"/>
    <col min="1541" max="1541" width="11.140625" style="88" customWidth="1"/>
    <col min="1542" max="1542" width="9.85546875" style="88" customWidth="1"/>
    <col min="1543" max="1543" width="11.5703125" style="88" customWidth="1"/>
    <col min="1544" max="1544" width="10.85546875" style="88" customWidth="1"/>
    <col min="1545" max="1545" width="9.42578125" style="88" customWidth="1"/>
    <col min="1546" max="1546" width="8.28515625" style="88" customWidth="1"/>
    <col min="1547" max="1547" width="8.140625" style="88" customWidth="1"/>
    <col min="1548" max="1792" width="9.140625" style="88"/>
    <col min="1793" max="1793" width="3.140625" style="88" customWidth="1"/>
    <col min="1794" max="1794" width="42.28515625" style="88" customWidth="1"/>
    <col min="1795" max="1795" width="10.5703125" style="88" customWidth="1"/>
    <col min="1796" max="1796" width="9" style="88" customWidth="1"/>
    <col min="1797" max="1797" width="11.140625" style="88" customWidth="1"/>
    <col min="1798" max="1798" width="9.85546875" style="88" customWidth="1"/>
    <col min="1799" max="1799" width="11.5703125" style="88" customWidth="1"/>
    <col min="1800" max="1800" width="10.85546875" style="88" customWidth="1"/>
    <col min="1801" max="1801" width="9.42578125" style="88" customWidth="1"/>
    <col min="1802" max="1802" width="8.28515625" style="88" customWidth="1"/>
    <col min="1803" max="1803" width="8.140625" style="88" customWidth="1"/>
    <col min="1804" max="2048" width="9.140625" style="88"/>
    <col min="2049" max="2049" width="3.140625" style="88" customWidth="1"/>
    <col min="2050" max="2050" width="42.28515625" style="88" customWidth="1"/>
    <col min="2051" max="2051" width="10.5703125" style="88" customWidth="1"/>
    <col min="2052" max="2052" width="9" style="88" customWidth="1"/>
    <col min="2053" max="2053" width="11.140625" style="88" customWidth="1"/>
    <col min="2054" max="2054" width="9.85546875" style="88" customWidth="1"/>
    <col min="2055" max="2055" width="11.5703125" style="88" customWidth="1"/>
    <col min="2056" max="2056" width="10.85546875" style="88" customWidth="1"/>
    <col min="2057" max="2057" width="9.42578125" style="88" customWidth="1"/>
    <col min="2058" max="2058" width="8.28515625" style="88" customWidth="1"/>
    <col min="2059" max="2059" width="8.140625" style="88" customWidth="1"/>
    <col min="2060" max="2304" width="9.140625" style="88"/>
    <col min="2305" max="2305" width="3.140625" style="88" customWidth="1"/>
    <col min="2306" max="2306" width="42.28515625" style="88" customWidth="1"/>
    <col min="2307" max="2307" width="10.5703125" style="88" customWidth="1"/>
    <col min="2308" max="2308" width="9" style="88" customWidth="1"/>
    <col min="2309" max="2309" width="11.140625" style="88" customWidth="1"/>
    <col min="2310" max="2310" width="9.85546875" style="88" customWidth="1"/>
    <col min="2311" max="2311" width="11.5703125" style="88" customWidth="1"/>
    <col min="2312" max="2312" width="10.85546875" style="88" customWidth="1"/>
    <col min="2313" max="2313" width="9.42578125" style="88" customWidth="1"/>
    <col min="2314" max="2314" width="8.28515625" style="88" customWidth="1"/>
    <col min="2315" max="2315" width="8.140625" style="88" customWidth="1"/>
    <col min="2316" max="2560" width="9.140625" style="88"/>
    <col min="2561" max="2561" width="3.140625" style="88" customWidth="1"/>
    <col min="2562" max="2562" width="42.28515625" style="88" customWidth="1"/>
    <col min="2563" max="2563" width="10.5703125" style="88" customWidth="1"/>
    <col min="2564" max="2564" width="9" style="88" customWidth="1"/>
    <col min="2565" max="2565" width="11.140625" style="88" customWidth="1"/>
    <col min="2566" max="2566" width="9.85546875" style="88" customWidth="1"/>
    <col min="2567" max="2567" width="11.5703125" style="88" customWidth="1"/>
    <col min="2568" max="2568" width="10.85546875" style="88" customWidth="1"/>
    <col min="2569" max="2569" width="9.42578125" style="88" customWidth="1"/>
    <col min="2570" max="2570" width="8.28515625" style="88" customWidth="1"/>
    <col min="2571" max="2571" width="8.140625" style="88" customWidth="1"/>
    <col min="2572" max="2816" width="9.140625" style="88"/>
    <col min="2817" max="2817" width="3.140625" style="88" customWidth="1"/>
    <col min="2818" max="2818" width="42.28515625" style="88" customWidth="1"/>
    <col min="2819" max="2819" width="10.5703125" style="88" customWidth="1"/>
    <col min="2820" max="2820" width="9" style="88" customWidth="1"/>
    <col min="2821" max="2821" width="11.140625" style="88" customWidth="1"/>
    <col min="2822" max="2822" width="9.85546875" style="88" customWidth="1"/>
    <col min="2823" max="2823" width="11.5703125" style="88" customWidth="1"/>
    <col min="2824" max="2824" width="10.85546875" style="88" customWidth="1"/>
    <col min="2825" max="2825" width="9.42578125" style="88" customWidth="1"/>
    <col min="2826" max="2826" width="8.28515625" style="88" customWidth="1"/>
    <col min="2827" max="2827" width="8.140625" style="88" customWidth="1"/>
    <col min="2828" max="3072" width="9.140625" style="88"/>
    <col min="3073" max="3073" width="3.140625" style="88" customWidth="1"/>
    <col min="3074" max="3074" width="42.28515625" style="88" customWidth="1"/>
    <col min="3075" max="3075" width="10.5703125" style="88" customWidth="1"/>
    <col min="3076" max="3076" width="9" style="88" customWidth="1"/>
    <col min="3077" max="3077" width="11.140625" style="88" customWidth="1"/>
    <col min="3078" max="3078" width="9.85546875" style="88" customWidth="1"/>
    <col min="3079" max="3079" width="11.5703125" style="88" customWidth="1"/>
    <col min="3080" max="3080" width="10.85546875" style="88" customWidth="1"/>
    <col min="3081" max="3081" width="9.42578125" style="88" customWidth="1"/>
    <col min="3082" max="3082" width="8.28515625" style="88" customWidth="1"/>
    <col min="3083" max="3083" width="8.140625" style="88" customWidth="1"/>
    <col min="3084" max="3328" width="9.140625" style="88"/>
    <col min="3329" max="3329" width="3.140625" style="88" customWidth="1"/>
    <col min="3330" max="3330" width="42.28515625" style="88" customWidth="1"/>
    <col min="3331" max="3331" width="10.5703125" style="88" customWidth="1"/>
    <col min="3332" max="3332" width="9" style="88" customWidth="1"/>
    <col min="3333" max="3333" width="11.140625" style="88" customWidth="1"/>
    <col min="3334" max="3334" width="9.85546875" style="88" customWidth="1"/>
    <col min="3335" max="3335" width="11.5703125" style="88" customWidth="1"/>
    <col min="3336" max="3336" width="10.85546875" style="88" customWidth="1"/>
    <col min="3337" max="3337" width="9.42578125" style="88" customWidth="1"/>
    <col min="3338" max="3338" width="8.28515625" style="88" customWidth="1"/>
    <col min="3339" max="3339" width="8.140625" style="88" customWidth="1"/>
    <col min="3340" max="3584" width="9.140625" style="88"/>
    <col min="3585" max="3585" width="3.140625" style="88" customWidth="1"/>
    <col min="3586" max="3586" width="42.28515625" style="88" customWidth="1"/>
    <col min="3587" max="3587" width="10.5703125" style="88" customWidth="1"/>
    <col min="3588" max="3588" width="9" style="88" customWidth="1"/>
    <col min="3589" max="3589" width="11.140625" style="88" customWidth="1"/>
    <col min="3590" max="3590" width="9.85546875" style="88" customWidth="1"/>
    <col min="3591" max="3591" width="11.5703125" style="88" customWidth="1"/>
    <col min="3592" max="3592" width="10.85546875" style="88" customWidth="1"/>
    <col min="3593" max="3593" width="9.42578125" style="88" customWidth="1"/>
    <col min="3594" max="3594" width="8.28515625" style="88" customWidth="1"/>
    <col min="3595" max="3595" width="8.140625" style="88" customWidth="1"/>
    <col min="3596" max="3840" width="9.140625" style="88"/>
    <col min="3841" max="3841" width="3.140625" style="88" customWidth="1"/>
    <col min="3842" max="3842" width="42.28515625" style="88" customWidth="1"/>
    <col min="3843" max="3843" width="10.5703125" style="88" customWidth="1"/>
    <col min="3844" max="3844" width="9" style="88" customWidth="1"/>
    <col min="3845" max="3845" width="11.140625" style="88" customWidth="1"/>
    <col min="3846" max="3846" width="9.85546875" style="88" customWidth="1"/>
    <col min="3847" max="3847" width="11.5703125" style="88" customWidth="1"/>
    <col min="3848" max="3848" width="10.85546875" style="88" customWidth="1"/>
    <col min="3849" max="3849" width="9.42578125" style="88" customWidth="1"/>
    <col min="3850" max="3850" width="8.28515625" style="88" customWidth="1"/>
    <col min="3851" max="3851" width="8.140625" style="88" customWidth="1"/>
    <col min="3852" max="4096" width="9.140625" style="88"/>
    <col min="4097" max="4097" width="3.140625" style="88" customWidth="1"/>
    <col min="4098" max="4098" width="42.28515625" style="88" customWidth="1"/>
    <col min="4099" max="4099" width="10.5703125" style="88" customWidth="1"/>
    <col min="4100" max="4100" width="9" style="88" customWidth="1"/>
    <col min="4101" max="4101" width="11.140625" style="88" customWidth="1"/>
    <col min="4102" max="4102" width="9.85546875" style="88" customWidth="1"/>
    <col min="4103" max="4103" width="11.5703125" style="88" customWidth="1"/>
    <col min="4104" max="4104" width="10.85546875" style="88" customWidth="1"/>
    <col min="4105" max="4105" width="9.42578125" style="88" customWidth="1"/>
    <col min="4106" max="4106" width="8.28515625" style="88" customWidth="1"/>
    <col min="4107" max="4107" width="8.140625" style="88" customWidth="1"/>
    <col min="4108" max="4352" width="9.140625" style="88"/>
    <col min="4353" max="4353" width="3.140625" style="88" customWidth="1"/>
    <col min="4354" max="4354" width="42.28515625" style="88" customWidth="1"/>
    <col min="4355" max="4355" width="10.5703125" style="88" customWidth="1"/>
    <col min="4356" max="4356" width="9" style="88" customWidth="1"/>
    <col min="4357" max="4357" width="11.140625" style="88" customWidth="1"/>
    <col min="4358" max="4358" width="9.85546875" style="88" customWidth="1"/>
    <col min="4359" max="4359" width="11.5703125" style="88" customWidth="1"/>
    <col min="4360" max="4360" width="10.85546875" style="88" customWidth="1"/>
    <col min="4361" max="4361" width="9.42578125" style="88" customWidth="1"/>
    <col min="4362" max="4362" width="8.28515625" style="88" customWidth="1"/>
    <col min="4363" max="4363" width="8.140625" style="88" customWidth="1"/>
    <col min="4364" max="4608" width="9.140625" style="88"/>
    <col min="4609" max="4609" width="3.140625" style="88" customWidth="1"/>
    <col min="4610" max="4610" width="42.28515625" style="88" customWidth="1"/>
    <col min="4611" max="4611" width="10.5703125" style="88" customWidth="1"/>
    <col min="4612" max="4612" width="9" style="88" customWidth="1"/>
    <col min="4613" max="4613" width="11.140625" style="88" customWidth="1"/>
    <col min="4614" max="4614" width="9.85546875" style="88" customWidth="1"/>
    <col min="4615" max="4615" width="11.5703125" style="88" customWidth="1"/>
    <col min="4616" max="4616" width="10.85546875" style="88" customWidth="1"/>
    <col min="4617" max="4617" width="9.42578125" style="88" customWidth="1"/>
    <col min="4618" max="4618" width="8.28515625" style="88" customWidth="1"/>
    <col min="4619" max="4619" width="8.140625" style="88" customWidth="1"/>
    <col min="4620" max="4864" width="9.140625" style="88"/>
    <col min="4865" max="4865" width="3.140625" style="88" customWidth="1"/>
    <col min="4866" max="4866" width="42.28515625" style="88" customWidth="1"/>
    <col min="4867" max="4867" width="10.5703125" style="88" customWidth="1"/>
    <col min="4868" max="4868" width="9" style="88" customWidth="1"/>
    <col min="4869" max="4869" width="11.140625" style="88" customWidth="1"/>
    <col min="4870" max="4870" width="9.85546875" style="88" customWidth="1"/>
    <col min="4871" max="4871" width="11.5703125" style="88" customWidth="1"/>
    <col min="4872" max="4872" width="10.85546875" style="88" customWidth="1"/>
    <col min="4873" max="4873" width="9.42578125" style="88" customWidth="1"/>
    <col min="4874" max="4874" width="8.28515625" style="88" customWidth="1"/>
    <col min="4875" max="4875" width="8.140625" style="88" customWidth="1"/>
    <col min="4876" max="5120" width="9.140625" style="88"/>
    <col min="5121" max="5121" width="3.140625" style="88" customWidth="1"/>
    <col min="5122" max="5122" width="42.28515625" style="88" customWidth="1"/>
    <col min="5123" max="5123" width="10.5703125" style="88" customWidth="1"/>
    <col min="5124" max="5124" width="9" style="88" customWidth="1"/>
    <col min="5125" max="5125" width="11.140625" style="88" customWidth="1"/>
    <col min="5126" max="5126" width="9.85546875" style="88" customWidth="1"/>
    <col min="5127" max="5127" width="11.5703125" style="88" customWidth="1"/>
    <col min="5128" max="5128" width="10.85546875" style="88" customWidth="1"/>
    <col min="5129" max="5129" width="9.42578125" style="88" customWidth="1"/>
    <col min="5130" max="5130" width="8.28515625" style="88" customWidth="1"/>
    <col min="5131" max="5131" width="8.140625" style="88" customWidth="1"/>
    <col min="5132" max="5376" width="9.140625" style="88"/>
    <col min="5377" max="5377" width="3.140625" style="88" customWidth="1"/>
    <col min="5378" max="5378" width="42.28515625" style="88" customWidth="1"/>
    <col min="5379" max="5379" width="10.5703125" style="88" customWidth="1"/>
    <col min="5380" max="5380" width="9" style="88" customWidth="1"/>
    <col min="5381" max="5381" width="11.140625" style="88" customWidth="1"/>
    <col min="5382" max="5382" width="9.85546875" style="88" customWidth="1"/>
    <col min="5383" max="5383" width="11.5703125" style="88" customWidth="1"/>
    <col min="5384" max="5384" width="10.85546875" style="88" customWidth="1"/>
    <col min="5385" max="5385" width="9.42578125" style="88" customWidth="1"/>
    <col min="5386" max="5386" width="8.28515625" style="88" customWidth="1"/>
    <col min="5387" max="5387" width="8.140625" style="88" customWidth="1"/>
    <col min="5388" max="5632" width="9.140625" style="88"/>
    <col min="5633" max="5633" width="3.140625" style="88" customWidth="1"/>
    <col min="5634" max="5634" width="42.28515625" style="88" customWidth="1"/>
    <col min="5635" max="5635" width="10.5703125" style="88" customWidth="1"/>
    <col min="5636" max="5636" width="9" style="88" customWidth="1"/>
    <col min="5637" max="5637" width="11.140625" style="88" customWidth="1"/>
    <col min="5638" max="5638" width="9.85546875" style="88" customWidth="1"/>
    <col min="5639" max="5639" width="11.5703125" style="88" customWidth="1"/>
    <col min="5640" max="5640" width="10.85546875" style="88" customWidth="1"/>
    <col min="5641" max="5641" width="9.42578125" style="88" customWidth="1"/>
    <col min="5642" max="5642" width="8.28515625" style="88" customWidth="1"/>
    <col min="5643" max="5643" width="8.140625" style="88" customWidth="1"/>
    <col min="5644" max="5888" width="9.140625" style="88"/>
    <col min="5889" max="5889" width="3.140625" style="88" customWidth="1"/>
    <col min="5890" max="5890" width="42.28515625" style="88" customWidth="1"/>
    <col min="5891" max="5891" width="10.5703125" style="88" customWidth="1"/>
    <col min="5892" max="5892" width="9" style="88" customWidth="1"/>
    <col min="5893" max="5893" width="11.140625" style="88" customWidth="1"/>
    <col min="5894" max="5894" width="9.85546875" style="88" customWidth="1"/>
    <col min="5895" max="5895" width="11.5703125" style="88" customWidth="1"/>
    <col min="5896" max="5896" width="10.85546875" style="88" customWidth="1"/>
    <col min="5897" max="5897" width="9.42578125" style="88" customWidth="1"/>
    <col min="5898" max="5898" width="8.28515625" style="88" customWidth="1"/>
    <col min="5899" max="5899" width="8.140625" style="88" customWidth="1"/>
    <col min="5900" max="6144" width="9.140625" style="88"/>
    <col min="6145" max="6145" width="3.140625" style="88" customWidth="1"/>
    <col min="6146" max="6146" width="42.28515625" style="88" customWidth="1"/>
    <col min="6147" max="6147" width="10.5703125" style="88" customWidth="1"/>
    <col min="6148" max="6148" width="9" style="88" customWidth="1"/>
    <col min="6149" max="6149" width="11.140625" style="88" customWidth="1"/>
    <col min="6150" max="6150" width="9.85546875" style="88" customWidth="1"/>
    <col min="6151" max="6151" width="11.5703125" style="88" customWidth="1"/>
    <col min="6152" max="6152" width="10.85546875" style="88" customWidth="1"/>
    <col min="6153" max="6153" width="9.42578125" style="88" customWidth="1"/>
    <col min="6154" max="6154" width="8.28515625" style="88" customWidth="1"/>
    <col min="6155" max="6155" width="8.140625" style="88" customWidth="1"/>
    <col min="6156" max="6400" width="9.140625" style="88"/>
    <col min="6401" max="6401" width="3.140625" style="88" customWidth="1"/>
    <col min="6402" max="6402" width="42.28515625" style="88" customWidth="1"/>
    <col min="6403" max="6403" width="10.5703125" style="88" customWidth="1"/>
    <col min="6404" max="6404" width="9" style="88" customWidth="1"/>
    <col min="6405" max="6405" width="11.140625" style="88" customWidth="1"/>
    <col min="6406" max="6406" width="9.85546875" style="88" customWidth="1"/>
    <col min="6407" max="6407" width="11.5703125" style="88" customWidth="1"/>
    <col min="6408" max="6408" width="10.85546875" style="88" customWidth="1"/>
    <col min="6409" max="6409" width="9.42578125" style="88" customWidth="1"/>
    <col min="6410" max="6410" width="8.28515625" style="88" customWidth="1"/>
    <col min="6411" max="6411" width="8.140625" style="88" customWidth="1"/>
    <col min="6412" max="6656" width="9.140625" style="88"/>
    <col min="6657" max="6657" width="3.140625" style="88" customWidth="1"/>
    <col min="6658" max="6658" width="42.28515625" style="88" customWidth="1"/>
    <col min="6659" max="6659" width="10.5703125" style="88" customWidth="1"/>
    <col min="6660" max="6660" width="9" style="88" customWidth="1"/>
    <col min="6661" max="6661" width="11.140625" style="88" customWidth="1"/>
    <col min="6662" max="6662" width="9.85546875" style="88" customWidth="1"/>
    <col min="6663" max="6663" width="11.5703125" style="88" customWidth="1"/>
    <col min="6664" max="6664" width="10.85546875" style="88" customWidth="1"/>
    <col min="6665" max="6665" width="9.42578125" style="88" customWidth="1"/>
    <col min="6666" max="6666" width="8.28515625" style="88" customWidth="1"/>
    <col min="6667" max="6667" width="8.140625" style="88" customWidth="1"/>
    <col min="6668" max="6912" width="9.140625" style="88"/>
    <col min="6913" max="6913" width="3.140625" style="88" customWidth="1"/>
    <col min="6914" max="6914" width="42.28515625" style="88" customWidth="1"/>
    <col min="6915" max="6915" width="10.5703125" style="88" customWidth="1"/>
    <col min="6916" max="6916" width="9" style="88" customWidth="1"/>
    <col min="6917" max="6917" width="11.140625" style="88" customWidth="1"/>
    <col min="6918" max="6918" width="9.85546875" style="88" customWidth="1"/>
    <col min="6919" max="6919" width="11.5703125" style="88" customWidth="1"/>
    <col min="6920" max="6920" width="10.85546875" style="88" customWidth="1"/>
    <col min="6921" max="6921" width="9.42578125" style="88" customWidth="1"/>
    <col min="6922" max="6922" width="8.28515625" style="88" customWidth="1"/>
    <col min="6923" max="6923" width="8.140625" style="88" customWidth="1"/>
    <col min="6924" max="7168" width="9.140625" style="88"/>
    <col min="7169" max="7169" width="3.140625" style="88" customWidth="1"/>
    <col min="7170" max="7170" width="42.28515625" style="88" customWidth="1"/>
    <col min="7171" max="7171" width="10.5703125" style="88" customWidth="1"/>
    <col min="7172" max="7172" width="9" style="88" customWidth="1"/>
    <col min="7173" max="7173" width="11.140625" style="88" customWidth="1"/>
    <col min="7174" max="7174" width="9.85546875" style="88" customWidth="1"/>
    <col min="7175" max="7175" width="11.5703125" style="88" customWidth="1"/>
    <col min="7176" max="7176" width="10.85546875" style="88" customWidth="1"/>
    <col min="7177" max="7177" width="9.42578125" style="88" customWidth="1"/>
    <col min="7178" max="7178" width="8.28515625" style="88" customWidth="1"/>
    <col min="7179" max="7179" width="8.140625" style="88" customWidth="1"/>
    <col min="7180" max="7424" width="9.140625" style="88"/>
    <col min="7425" max="7425" width="3.140625" style="88" customWidth="1"/>
    <col min="7426" max="7426" width="42.28515625" style="88" customWidth="1"/>
    <col min="7427" max="7427" width="10.5703125" style="88" customWidth="1"/>
    <col min="7428" max="7428" width="9" style="88" customWidth="1"/>
    <col min="7429" max="7429" width="11.140625" style="88" customWidth="1"/>
    <col min="7430" max="7430" width="9.85546875" style="88" customWidth="1"/>
    <col min="7431" max="7431" width="11.5703125" style="88" customWidth="1"/>
    <col min="7432" max="7432" width="10.85546875" style="88" customWidth="1"/>
    <col min="7433" max="7433" width="9.42578125" style="88" customWidth="1"/>
    <col min="7434" max="7434" width="8.28515625" style="88" customWidth="1"/>
    <col min="7435" max="7435" width="8.140625" style="88" customWidth="1"/>
    <col min="7436" max="7680" width="9.140625" style="88"/>
    <col min="7681" max="7681" width="3.140625" style="88" customWidth="1"/>
    <col min="7682" max="7682" width="42.28515625" style="88" customWidth="1"/>
    <col min="7683" max="7683" width="10.5703125" style="88" customWidth="1"/>
    <col min="7684" max="7684" width="9" style="88" customWidth="1"/>
    <col min="7685" max="7685" width="11.140625" style="88" customWidth="1"/>
    <col min="7686" max="7686" width="9.85546875" style="88" customWidth="1"/>
    <col min="7687" max="7687" width="11.5703125" style="88" customWidth="1"/>
    <col min="7688" max="7688" width="10.85546875" style="88" customWidth="1"/>
    <col min="7689" max="7689" width="9.42578125" style="88" customWidth="1"/>
    <col min="7690" max="7690" width="8.28515625" style="88" customWidth="1"/>
    <col min="7691" max="7691" width="8.140625" style="88" customWidth="1"/>
    <col min="7692" max="7936" width="9.140625" style="88"/>
    <col min="7937" max="7937" width="3.140625" style="88" customWidth="1"/>
    <col min="7938" max="7938" width="42.28515625" style="88" customWidth="1"/>
    <col min="7939" max="7939" width="10.5703125" style="88" customWidth="1"/>
    <col min="7940" max="7940" width="9" style="88" customWidth="1"/>
    <col min="7941" max="7941" width="11.140625" style="88" customWidth="1"/>
    <col min="7942" max="7942" width="9.85546875" style="88" customWidth="1"/>
    <col min="7943" max="7943" width="11.5703125" style="88" customWidth="1"/>
    <col min="7944" max="7944" width="10.85546875" style="88" customWidth="1"/>
    <col min="7945" max="7945" width="9.42578125" style="88" customWidth="1"/>
    <col min="7946" max="7946" width="8.28515625" style="88" customWidth="1"/>
    <col min="7947" max="7947" width="8.140625" style="88" customWidth="1"/>
    <col min="7948" max="8192" width="9.140625" style="88"/>
    <col min="8193" max="8193" width="3.140625" style="88" customWidth="1"/>
    <col min="8194" max="8194" width="42.28515625" style="88" customWidth="1"/>
    <col min="8195" max="8195" width="10.5703125" style="88" customWidth="1"/>
    <col min="8196" max="8196" width="9" style="88" customWidth="1"/>
    <col min="8197" max="8197" width="11.140625" style="88" customWidth="1"/>
    <col min="8198" max="8198" width="9.85546875" style="88" customWidth="1"/>
    <col min="8199" max="8199" width="11.5703125" style="88" customWidth="1"/>
    <col min="8200" max="8200" width="10.85546875" style="88" customWidth="1"/>
    <col min="8201" max="8201" width="9.42578125" style="88" customWidth="1"/>
    <col min="8202" max="8202" width="8.28515625" style="88" customWidth="1"/>
    <col min="8203" max="8203" width="8.140625" style="88" customWidth="1"/>
    <col min="8204" max="8448" width="9.140625" style="88"/>
    <col min="8449" max="8449" width="3.140625" style="88" customWidth="1"/>
    <col min="8450" max="8450" width="42.28515625" style="88" customWidth="1"/>
    <col min="8451" max="8451" width="10.5703125" style="88" customWidth="1"/>
    <col min="8452" max="8452" width="9" style="88" customWidth="1"/>
    <col min="8453" max="8453" width="11.140625" style="88" customWidth="1"/>
    <col min="8454" max="8454" width="9.85546875" style="88" customWidth="1"/>
    <col min="8455" max="8455" width="11.5703125" style="88" customWidth="1"/>
    <col min="8456" max="8456" width="10.85546875" style="88" customWidth="1"/>
    <col min="8457" max="8457" width="9.42578125" style="88" customWidth="1"/>
    <col min="8458" max="8458" width="8.28515625" style="88" customWidth="1"/>
    <col min="8459" max="8459" width="8.140625" style="88" customWidth="1"/>
    <col min="8460" max="8704" width="9.140625" style="88"/>
    <col min="8705" max="8705" width="3.140625" style="88" customWidth="1"/>
    <col min="8706" max="8706" width="42.28515625" style="88" customWidth="1"/>
    <col min="8707" max="8707" width="10.5703125" style="88" customWidth="1"/>
    <col min="8708" max="8708" width="9" style="88" customWidth="1"/>
    <col min="8709" max="8709" width="11.140625" style="88" customWidth="1"/>
    <col min="8710" max="8710" width="9.85546875" style="88" customWidth="1"/>
    <col min="8711" max="8711" width="11.5703125" style="88" customWidth="1"/>
    <col min="8712" max="8712" width="10.85546875" style="88" customWidth="1"/>
    <col min="8713" max="8713" width="9.42578125" style="88" customWidth="1"/>
    <col min="8714" max="8714" width="8.28515625" style="88" customWidth="1"/>
    <col min="8715" max="8715" width="8.140625" style="88" customWidth="1"/>
    <col min="8716" max="8960" width="9.140625" style="88"/>
    <col min="8961" max="8961" width="3.140625" style="88" customWidth="1"/>
    <col min="8962" max="8962" width="42.28515625" style="88" customWidth="1"/>
    <col min="8963" max="8963" width="10.5703125" style="88" customWidth="1"/>
    <col min="8964" max="8964" width="9" style="88" customWidth="1"/>
    <col min="8965" max="8965" width="11.140625" style="88" customWidth="1"/>
    <col min="8966" max="8966" width="9.85546875" style="88" customWidth="1"/>
    <col min="8967" max="8967" width="11.5703125" style="88" customWidth="1"/>
    <col min="8968" max="8968" width="10.85546875" style="88" customWidth="1"/>
    <col min="8969" max="8969" width="9.42578125" style="88" customWidth="1"/>
    <col min="8970" max="8970" width="8.28515625" style="88" customWidth="1"/>
    <col min="8971" max="8971" width="8.140625" style="88" customWidth="1"/>
    <col min="8972" max="9216" width="9.140625" style="88"/>
    <col min="9217" max="9217" width="3.140625" style="88" customWidth="1"/>
    <col min="9218" max="9218" width="42.28515625" style="88" customWidth="1"/>
    <col min="9219" max="9219" width="10.5703125" style="88" customWidth="1"/>
    <col min="9220" max="9220" width="9" style="88" customWidth="1"/>
    <col min="9221" max="9221" width="11.140625" style="88" customWidth="1"/>
    <col min="9222" max="9222" width="9.85546875" style="88" customWidth="1"/>
    <col min="9223" max="9223" width="11.5703125" style="88" customWidth="1"/>
    <col min="9224" max="9224" width="10.85546875" style="88" customWidth="1"/>
    <col min="9225" max="9225" width="9.42578125" style="88" customWidth="1"/>
    <col min="9226" max="9226" width="8.28515625" style="88" customWidth="1"/>
    <col min="9227" max="9227" width="8.140625" style="88" customWidth="1"/>
    <col min="9228" max="9472" width="9.140625" style="88"/>
    <col min="9473" max="9473" width="3.140625" style="88" customWidth="1"/>
    <col min="9474" max="9474" width="42.28515625" style="88" customWidth="1"/>
    <col min="9475" max="9475" width="10.5703125" style="88" customWidth="1"/>
    <col min="9476" max="9476" width="9" style="88" customWidth="1"/>
    <col min="9477" max="9477" width="11.140625" style="88" customWidth="1"/>
    <col min="9478" max="9478" width="9.85546875" style="88" customWidth="1"/>
    <col min="9479" max="9479" width="11.5703125" style="88" customWidth="1"/>
    <col min="9480" max="9480" width="10.85546875" style="88" customWidth="1"/>
    <col min="9481" max="9481" width="9.42578125" style="88" customWidth="1"/>
    <col min="9482" max="9482" width="8.28515625" style="88" customWidth="1"/>
    <col min="9483" max="9483" width="8.140625" style="88" customWidth="1"/>
    <col min="9484" max="9728" width="9.140625" style="88"/>
    <col min="9729" max="9729" width="3.140625" style="88" customWidth="1"/>
    <col min="9730" max="9730" width="42.28515625" style="88" customWidth="1"/>
    <col min="9731" max="9731" width="10.5703125" style="88" customWidth="1"/>
    <col min="9732" max="9732" width="9" style="88" customWidth="1"/>
    <col min="9733" max="9733" width="11.140625" style="88" customWidth="1"/>
    <col min="9734" max="9734" width="9.85546875" style="88" customWidth="1"/>
    <col min="9735" max="9735" width="11.5703125" style="88" customWidth="1"/>
    <col min="9736" max="9736" width="10.85546875" style="88" customWidth="1"/>
    <col min="9737" max="9737" width="9.42578125" style="88" customWidth="1"/>
    <col min="9738" max="9738" width="8.28515625" style="88" customWidth="1"/>
    <col min="9739" max="9739" width="8.140625" style="88" customWidth="1"/>
    <col min="9740" max="9984" width="9.140625" style="88"/>
    <col min="9985" max="9985" width="3.140625" style="88" customWidth="1"/>
    <col min="9986" max="9986" width="42.28515625" style="88" customWidth="1"/>
    <col min="9987" max="9987" width="10.5703125" style="88" customWidth="1"/>
    <col min="9988" max="9988" width="9" style="88" customWidth="1"/>
    <col min="9989" max="9989" width="11.140625" style="88" customWidth="1"/>
    <col min="9990" max="9990" width="9.85546875" style="88" customWidth="1"/>
    <col min="9991" max="9991" width="11.5703125" style="88" customWidth="1"/>
    <col min="9992" max="9992" width="10.85546875" style="88" customWidth="1"/>
    <col min="9993" max="9993" width="9.42578125" style="88" customWidth="1"/>
    <col min="9994" max="9994" width="8.28515625" style="88" customWidth="1"/>
    <col min="9995" max="9995" width="8.140625" style="88" customWidth="1"/>
    <col min="9996" max="10240" width="9.140625" style="88"/>
    <col min="10241" max="10241" width="3.140625" style="88" customWidth="1"/>
    <col min="10242" max="10242" width="42.28515625" style="88" customWidth="1"/>
    <col min="10243" max="10243" width="10.5703125" style="88" customWidth="1"/>
    <col min="10244" max="10244" width="9" style="88" customWidth="1"/>
    <col min="10245" max="10245" width="11.140625" style="88" customWidth="1"/>
    <col min="10246" max="10246" width="9.85546875" style="88" customWidth="1"/>
    <col min="10247" max="10247" width="11.5703125" style="88" customWidth="1"/>
    <col min="10248" max="10248" width="10.85546875" style="88" customWidth="1"/>
    <col min="10249" max="10249" width="9.42578125" style="88" customWidth="1"/>
    <col min="10250" max="10250" width="8.28515625" style="88" customWidth="1"/>
    <col min="10251" max="10251" width="8.140625" style="88" customWidth="1"/>
    <col min="10252" max="10496" width="9.140625" style="88"/>
    <col min="10497" max="10497" width="3.140625" style="88" customWidth="1"/>
    <col min="10498" max="10498" width="42.28515625" style="88" customWidth="1"/>
    <col min="10499" max="10499" width="10.5703125" style="88" customWidth="1"/>
    <col min="10500" max="10500" width="9" style="88" customWidth="1"/>
    <col min="10501" max="10501" width="11.140625" style="88" customWidth="1"/>
    <col min="10502" max="10502" width="9.85546875" style="88" customWidth="1"/>
    <col min="10503" max="10503" width="11.5703125" style="88" customWidth="1"/>
    <col min="10504" max="10504" width="10.85546875" style="88" customWidth="1"/>
    <col min="10505" max="10505" width="9.42578125" style="88" customWidth="1"/>
    <col min="10506" max="10506" width="8.28515625" style="88" customWidth="1"/>
    <col min="10507" max="10507" width="8.140625" style="88" customWidth="1"/>
    <col min="10508" max="10752" width="9.140625" style="88"/>
    <col min="10753" max="10753" width="3.140625" style="88" customWidth="1"/>
    <col min="10754" max="10754" width="42.28515625" style="88" customWidth="1"/>
    <col min="10755" max="10755" width="10.5703125" style="88" customWidth="1"/>
    <col min="10756" max="10756" width="9" style="88" customWidth="1"/>
    <col min="10757" max="10757" width="11.140625" style="88" customWidth="1"/>
    <col min="10758" max="10758" width="9.85546875" style="88" customWidth="1"/>
    <col min="10759" max="10759" width="11.5703125" style="88" customWidth="1"/>
    <col min="10760" max="10760" width="10.85546875" style="88" customWidth="1"/>
    <col min="10761" max="10761" width="9.42578125" style="88" customWidth="1"/>
    <col min="10762" max="10762" width="8.28515625" style="88" customWidth="1"/>
    <col min="10763" max="10763" width="8.140625" style="88" customWidth="1"/>
    <col min="10764" max="11008" width="9.140625" style="88"/>
    <col min="11009" max="11009" width="3.140625" style="88" customWidth="1"/>
    <col min="11010" max="11010" width="42.28515625" style="88" customWidth="1"/>
    <col min="11011" max="11011" width="10.5703125" style="88" customWidth="1"/>
    <col min="11012" max="11012" width="9" style="88" customWidth="1"/>
    <col min="11013" max="11013" width="11.140625" style="88" customWidth="1"/>
    <col min="11014" max="11014" width="9.85546875" style="88" customWidth="1"/>
    <col min="11015" max="11015" width="11.5703125" style="88" customWidth="1"/>
    <col min="11016" max="11016" width="10.85546875" style="88" customWidth="1"/>
    <col min="11017" max="11017" width="9.42578125" style="88" customWidth="1"/>
    <col min="11018" max="11018" width="8.28515625" style="88" customWidth="1"/>
    <col min="11019" max="11019" width="8.140625" style="88" customWidth="1"/>
    <col min="11020" max="11264" width="9.140625" style="88"/>
    <col min="11265" max="11265" width="3.140625" style="88" customWidth="1"/>
    <col min="11266" max="11266" width="42.28515625" style="88" customWidth="1"/>
    <col min="11267" max="11267" width="10.5703125" style="88" customWidth="1"/>
    <col min="11268" max="11268" width="9" style="88" customWidth="1"/>
    <col min="11269" max="11269" width="11.140625" style="88" customWidth="1"/>
    <col min="11270" max="11270" width="9.85546875" style="88" customWidth="1"/>
    <col min="11271" max="11271" width="11.5703125" style="88" customWidth="1"/>
    <col min="11272" max="11272" width="10.85546875" style="88" customWidth="1"/>
    <col min="11273" max="11273" width="9.42578125" style="88" customWidth="1"/>
    <col min="11274" max="11274" width="8.28515625" style="88" customWidth="1"/>
    <col min="11275" max="11275" width="8.140625" style="88" customWidth="1"/>
    <col min="11276" max="11520" width="9.140625" style="88"/>
    <col min="11521" max="11521" width="3.140625" style="88" customWidth="1"/>
    <col min="11522" max="11522" width="42.28515625" style="88" customWidth="1"/>
    <col min="11523" max="11523" width="10.5703125" style="88" customWidth="1"/>
    <col min="11524" max="11524" width="9" style="88" customWidth="1"/>
    <col min="11525" max="11525" width="11.140625" style="88" customWidth="1"/>
    <col min="11526" max="11526" width="9.85546875" style="88" customWidth="1"/>
    <col min="11527" max="11527" width="11.5703125" style="88" customWidth="1"/>
    <col min="11528" max="11528" width="10.85546875" style="88" customWidth="1"/>
    <col min="11529" max="11529" width="9.42578125" style="88" customWidth="1"/>
    <col min="11530" max="11530" width="8.28515625" style="88" customWidth="1"/>
    <col min="11531" max="11531" width="8.140625" style="88" customWidth="1"/>
    <col min="11532" max="11776" width="9.140625" style="88"/>
    <col min="11777" max="11777" width="3.140625" style="88" customWidth="1"/>
    <col min="11778" max="11778" width="42.28515625" style="88" customWidth="1"/>
    <col min="11779" max="11779" width="10.5703125" style="88" customWidth="1"/>
    <col min="11780" max="11780" width="9" style="88" customWidth="1"/>
    <col min="11781" max="11781" width="11.140625" style="88" customWidth="1"/>
    <col min="11782" max="11782" width="9.85546875" style="88" customWidth="1"/>
    <col min="11783" max="11783" width="11.5703125" style="88" customWidth="1"/>
    <col min="11784" max="11784" width="10.85546875" style="88" customWidth="1"/>
    <col min="11785" max="11785" width="9.42578125" style="88" customWidth="1"/>
    <col min="11786" max="11786" width="8.28515625" style="88" customWidth="1"/>
    <col min="11787" max="11787" width="8.140625" style="88" customWidth="1"/>
    <col min="11788" max="12032" width="9.140625" style="88"/>
    <col min="12033" max="12033" width="3.140625" style="88" customWidth="1"/>
    <col min="12034" max="12034" width="42.28515625" style="88" customWidth="1"/>
    <col min="12035" max="12035" width="10.5703125" style="88" customWidth="1"/>
    <col min="12036" max="12036" width="9" style="88" customWidth="1"/>
    <col min="12037" max="12037" width="11.140625" style="88" customWidth="1"/>
    <col min="12038" max="12038" width="9.85546875" style="88" customWidth="1"/>
    <col min="12039" max="12039" width="11.5703125" style="88" customWidth="1"/>
    <col min="12040" max="12040" width="10.85546875" style="88" customWidth="1"/>
    <col min="12041" max="12041" width="9.42578125" style="88" customWidth="1"/>
    <col min="12042" max="12042" width="8.28515625" style="88" customWidth="1"/>
    <col min="12043" max="12043" width="8.140625" style="88" customWidth="1"/>
    <col min="12044" max="12288" width="9.140625" style="88"/>
    <col min="12289" max="12289" width="3.140625" style="88" customWidth="1"/>
    <col min="12290" max="12290" width="42.28515625" style="88" customWidth="1"/>
    <col min="12291" max="12291" width="10.5703125" style="88" customWidth="1"/>
    <col min="12292" max="12292" width="9" style="88" customWidth="1"/>
    <col min="12293" max="12293" width="11.140625" style="88" customWidth="1"/>
    <col min="12294" max="12294" width="9.85546875" style="88" customWidth="1"/>
    <col min="12295" max="12295" width="11.5703125" style="88" customWidth="1"/>
    <col min="12296" max="12296" width="10.85546875" style="88" customWidth="1"/>
    <col min="12297" max="12297" width="9.42578125" style="88" customWidth="1"/>
    <col min="12298" max="12298" width="8.28515625" style="88" customWidth="1"/>
    <col min="12299" max="12299" width="8.140625" style="88" customWidth="1"/>
    <col min="12300" max="12544" width="9.140625" style="88"/>
    <col min="12545" max="12545" width="3.140625" style="88" customWidth="1"/>
    <col min="12546" max="12546" width="42.28515625" style="88" customWidth="1"/>
    <col min="12547" max="12547" width="10.5703125" style="88" customWidth="1"/>
    <col min="12548" max="12548" width="9" style="88" customWidth="1"/>
    <col min="12549" max="12549" width="11.140625" style="88" customWidth="1"/>
    <col min="12550" max="12550" width="9.85546875" style="88" customWidth="1"/>
    <col min="12551" max="12551" width="11.5703125" style="88" customWidth="1"/>
    <col min="12552" max="12552" width="10.85546875" style="88" customWidth="1"/>
    <col min="12553" max="12553" width="9.42578125" style="88" customWidth="1"/>
    <col min="12554" max="12554" width="8.28515625" style="88" customWidth="1"/>
    <col min="12555" max="12555" width="8.140625" style="88" customWidth="1"/>
    <col min="12556" max="12800" width="9.140625" style="88"/>
    <col min="12801" max="12801" width="3.140625" style="88" customWidth="1"/>
    <col min="12802" max="12802" width="42.28515625" style="88" customWidth="1"/>
    <col min="12803" max="12803" width="10.5703125" style="88" customWidth="1"/>
    <col min="12804" max="12804" width="9" style="88" customWidth="1"/>
    <col min="12805" max="12805" width="11.140625" style="88" customWidth="1"/>
    <col min="12806" max="12806" width="9.85546875" style="88" customWidth="1"/>
    <col min="12807" max="12807" width="11.5703125" style="88" customWidth="1"/>
    <col min="12808" max="12808" width="10.85546875" style="88" customWidth="1"/>
    <col min="12809" max="12809" width="9.42578125" style="88" customWidth="1"/>
    <col min="12810" max="12810" width="8.28515625" style="88" customWidth="1"/>
    <col min="12811" max="12811" width="8.140625" style="88" customWidth="1"/>
    <col min="12812" max="13056" width="9.140625" style="88"/>
    <col min="13057" max="13057" width="3.140625" style="88" customWidth="1"/>
    <col min="13058" max="13058" width="42.28515625" style="88" customWidth="1"/>
    <col min="13059" max="13059" width="10.5703125" style="88" customWidth="1"/>
    <col min="13060" max="13060" width="9" style="88" customWidth="1"/>
    <col min="13061" max="13061" width="11.140625" style="88" customWidth="1"/>
    <col min="13062" max="13062" width="9.85546875" style="88" customWidth="1"/>
    <col min="13063" max="13063" width="11.5703125" style="88" customWidth="1"/>
    <col min="13064" max="13064" width="10.85546875" style="88" customWidth="1"/>
    <col min="13065" max="13065" width="9.42578125" style="88" customWidth="1"/>
    <col min="13066" max="13066" width="8.28515625" style="88" customWidth="1"/>
    <col min="13067" max="13067" width="8.140625" style="88" customWidth="1"/>
    <col min="13068" max="13312" width="9.140625" style="88"/>
    <col min="13313" max="13313" width="3.140625" style="88" customWidth="1"/>
    <col min="13314" max="13314" width="42.28515625" style="88" customWidth="1"/>
    <col min="13315" max="13315" width="10.5703125" style="88" customWidth="1"/>
    <col min="13316" max="13316" width="9" style="88" customWidth="1"/>
    <col min="13317" max="13317" width="11.140625" style="88" customWidth="1"/>
    <col min="13318" max="13318" width="9.85546875" style="88" customWidth="1"/>
    <col min="13319" max="13319" width="11.5703125" style="88" customWidth="1"/>
    <col min="13320" max="13320" width="10.85546875" style="88" customWidth="1"/>
    <col min="13321" max="13321" width="9.42578125" style="88" customWidth="1"/>
    <col min="13322" max="13322" width="8.28515625" style="88" customWidth="1"/>
    <col min="13323" max="13323" width="8.140625" style="88" customWidth="1"/>
    <col min="13324" max="13568" width="9.140625" style="88"/>
    <col min="13569" max="13569" width="3.140625" style="88" customWidth="1"/>
    <col min="13570" max="13570" width="42.28515625" style="88" customWidth="1"/>
    <col min="13571" max="13571" width="10.5703125" style="88" customWidth="1"/>
    <col min="13572" max="13572" width="9" style="88" customWidth="1"/>
    <col min="13573" max="13573" width="11.140625" style="88" customWidth="1"/>
    <col min="13574" max="13574" width="9.85546875" style="88" customWidth="1"/>
    <col min="13575" max="13575" width="11.5703125" style="88" customWidth="1"/>
    <col min="13576" max="13576" width="10.85546875" style="88" customWidth="1"/>
    <col min="13577" max="13577" width="9.42578125" style="88" customWidth="1"/>
    <col min="13578" max="13578" width="8.28515625" style="88" customWidth="1"/>
    <col min="13579" max="13579" width="8.140625" style="88" customWidth="1"/>
    <col min="13580" max="13824" width="9.140625" style="88"/>
    <col min="13825" max="13825" width="3.140625" style="88" customWidth="1"/>
    <col min="13826" max="13826" width="42.28515625" style="88" customWidth="1"/>
    <col min="13827" max="13827" width="10.5703125" style="88" customWidth="1"/>
    <col min="13828" max="13828" width="9" style="88" customWidth="1"/>
    <col min="13829" max="13829" width="11.140625" style="88" customWidth="1"/>
    <col min="13830" max="13830" width="9.85546875" style="88" customWidth="1"/>
    <col min="13831" max="13831" width="11.5703125" style="88" customWidth="1"/>
    <col min="13832" max="13832" width="10.85546875" style="88" customWidth="1"/>
    <col min="13833" max="13833" width="9.42578125" style="88" customWidth="1"/>
    <col min="13834" max="13834" width="8.28515625" style="88" customWidth="1"/>
    <col min="13835" max="13835" width="8.140625" style="88" customWidth="1"/>
    <col min="13836" max="14080" width="9.140625" style="88"/>
    <col min="14081" max="14081" width="3.140625" style="88" customWidth="1"/>
    <col min="14082" max="14082" width="42.28515625" style="88" customWidth="1"/>
    <col min="14083" max="14083" width="10.5703125" style="88" customWidth="1"/>
    <col min="14084" max="14084" width="9" style="88" customWidth="1"/>
    <col min="14085" max="14085" width="11.140625" style="88" customWidth="1"/>
    <col min="14086" max="14086" width="9.85546875" style="88" customWidth="1"/>
    <col min="14087" max="14087" width="11.5703125" style="88" customWidth="1"/>
    <col min="14088" max="14088" width="10.85546875" style="88" customWidth="1"/>
    <col min="14089" max="14089" width="9.42578125" style="88" customWidth="1"/>
    <col min="14090" max="14090" width="8.28515625" style="88" customWidth="1"/>
    <col min="14091" max="14091" width="8.140625" style="88" customWidth="1"/>
    <col min="14092" max="14336" width="9.140625" style="88"/>
    <col min="14337" max="14337" width="3.140625" style="88" customWidth="1"/>
    <col min="14338" max="14338" width="42.28515625" style="88" customWidth="1"/>
    <col min="14339" max="14339" width="10.5703125" style="88" customWidth="1"/>
    <col min="14340" max="14340" width="9" style="88" customWidth="1"/>
    <col min="14341" max="14341" width="11.140625" style="88" customWidth="1"/>
    <col min="14342" max="14342" width="9.85546875" style="88" customWidth="1"/>
    <col min="14343" max="14343" width="11.5703125" style="88" customWidth="1"/>
    <col min="14344" max="14344" width="10.85546875" style="88" customWidth="1"/>
    <col min="14345" max="14345" width="9.42578125" style="88" customWidth="1"/>
    <col min="14346" max="14346" width="8.28515625" style="88" customWidth="1"/>
    <col min="14347" max="14347" width="8.140625" style="88" customWidth="1"/>
    <col min="14348" max="14592" width="9.140625" style="88"/>
    <col min="14593" max="14593" width="3.140625" style="88" customWidth="1"/>
    <col min="14594" max="14594" width="42.28515625" style="88" customWidth="1"/>
    <col min="14595" max="14595" width="10.5703125" style="88" customWidth="1"/>
    <col min="14596" max="14596" width="9" style="88" customWidth="1"/>
    <col min="14597" max="14597" width="11.140625" style="88" customWidth="1"/>
    <col min="14598" max="14598" width="9.85546875" style="88" customWidth="1"/>
    <col min="14599" max="14599" width="11.5703125" style="88" customWidth="1"/>
    <col min="14600" max="14600" width="10.85546875" style="88" customWidth="1"/>
    <col min="14601" max="14601" width="9.42578125" style="88" customWidth="1"/>
    <col min="14602" max="14602" width="8.28515625" style="88" customWidth="1"/>
    <col min="14603" max="14603" width="8.140625" style="88" customWidth="1"/>
    <col min="14604" max="14848" width="9.140625" style="88"/>
    <col min="14849" max="14849" width="3.140625" style="88" customWidth="1"/>
    <col min="14850" max="14850" width="42.28515625" style="88" customWidth="1"/>
    <col min="14851" max="14851" width="10.5703125" style="88" customWidth="1"/>
    <col min="14852" max="14852" width="9" style="88" customWidth="1"/>
    <col min="14853" max="14853" width="11.140625" style="88" customWidth="1"/>
    <col min="14854" max="14854" width="9.85546875" style="88" customWidth="1"/>
    <col min="14855" max="14855" width="11.5703125" style="88" customWidth="1"/>
    <col min="14856" max="14856" width="10.85546875" style="88" customWidth="1"/>
    <col min="14857" max="14857" width="9.42578125" style="88" customWidth="1"/>
    <col min="14858" max="14858" width="8.28515625" style="88" customWidth="1"/>
    <col min="14859" max="14859" width="8.140625" style="88" customWidth="1"/>
    <col min="14860" max="15104" width="9.140625" style="88"/>
    <col min="15105" max="15105" width="3.140625" style="88" customWidth="1"/>
    <col min="15106" max="15106" width="42.28515625" style="88" customWidth="1"/>
    <col min="15107" max="15107" width="10.5703125" style="88" customWidth="1"/>
    <col min="15108" max="15108" width="9" style="88" customWidth="1"/>
    <col min="15109" max="15109" width="11.140625" style="88" customWidth="1"/>
    <col min="15110" max="15110" width="9.85546875" style="88" customWidth="1"/>
    <col min="15111" max="15111" width="11.5703125" style="88" customWidth="1"/>
    <col min="15112" max="15112" width="10.85546875" style="88" customWidth="1"/>
    <col min="15113" max="15113" width="9.42578125" style="88" customWidth="1"/>
    <col min="15114" max="15114" width="8.28515625" style="88" customWidth="1"/>
    <col min="15115" max="15115" width="8.140625" style="88" customWidth="1"/>
    <col min="15116" max="15360" width="9.140625" style="88"/>
    <col min="15361" max="15361" width="3.140625" style="88" customWidth="1"/>
    <col min="15362" max="15362" width="42.28515625" style="88" customWidth="1"/>
    <col min="15363" max="15363" width="10.5703125" style="88" customWidth="1"/>
    <col min="15364" max="15364" width="9" style="88" customWidth="1"/>
    <col min="15365" max="15365" width="11.140625" style="88" customWidth="1"/>
    <col min="15366" max="15366" width="9.85546875" style="88" customWidth="1"/>
    <col min="15367" max="15367" width="11.5703125" style="88" customWidth="1"/>
    <col min="15368" max="15368" width="10.85546875" style="88" customWidth="1"/>
    <col min="15369" max="15369" width="9.42578125" style="88" customWidth="1"/>
    <col min="15370" max="15370" width="8.28515625" style="88" customWidth="1"/>
    <col min="15371" max="15371" width="8.140625" style="88" customWidth="1"/>
    <col min="15372" max="15616" width="9.140625" style="88"/>
    <col min="15617" max="15617" width="3.140625" style="88" customWidth="1"/>
    <col min="15618" max="15618" width="42.28515625" style="88" customWidth="1"/>
    <col min="15619" max="15619" width="10.5703125" style="88" customWidth="1"/>
    <col min="15620" max="15620" width="9" style="88" customWidth="1"/>
    <col min="15621" max="15621" width="11.140625" style="88" customWidth="1"/>
    <col min="15622" max="15622" width="9.85546875" style="88" customWidth="1"/>
    <col min="15623" max="15623" width="11.5703125" style="88" customWidth="1"/>
    <col min="15624" max="15624" width="10.85546875" style="88" customWidth="1"/>
    <col min="15625" max="15625" width="9.42578125" style="88" customWidth="1"/>
    <col min="15626" max="15626" width="8.28515625" style="88" customWidth="1"/>
    <col min="15627" max="15627" width="8.140625" style="88" customWidth="1"/>
    <col min="15628" max="15872" width="9.140625" style="88"/>
    <col min="15873" max="15873" width="3.140625" style="88" customWidth="1"/>
    <col min="15874" max="15874" width="42.28515625" style="88" customWidth="1"/>
    <col min="15875" max="15875" width="10.5703125" style="88" customWidth="1"/>
    <col min="15876" max="15876" width="9" style="88" customWidth="1"/>
    <col min="15877" max="15877" width="11.140625" style="88" customWidth="1"/>
    <col min="15878" max="15878" width="9.85546875" style="88" customWidth="1"/>
    <col min="15879" max="15879" width="11.5703125" style="88" customWidth="1"/>
    <col min="15880" max="15880" width="10.85546875" style="88" customWidth="1"/>
    <col min="15881" max="15881" width="9.42578125" style="88" customWidth="1"/>
    <col min="15882" max="15882" width="8.28515625" style="88" customWidth="1"/>
    <col min="15883" max="15883" width="8.140625" style="88" customWidth="1"/>
    <col min="15884" max="16128" width="9.140625" style="88"/>
    <col min="16129" max="16129" width="3.140625" style="88" customWidth="1"/>
    <col min="16130" max="16130" width="42.28515625" style="88" customWidth="1"/>
    <col min="16131" max="16131" width="10.5703125" style="88" customWidth="1"/>
    <col min="16132" max="16132" width="9" style="88" customWidth="1"/>
    <col min="16133" max="16133" width="11.140625" style="88" customWidth="1"/>
    <col min="16134" max="16134" width="9.85546875" style="88" customWidth="1"/>
    <col min="16135" max="16135" width="11.5703125" style="88" customWidth="1"/>
    <col min="16136" max="16136" width="10.85546875" style="88" customWidth="1"/>
    <col min="16137" max="16137" width="9.42578125" style="88" customWidth="1"/>
    <col min="16138" max="16138" width="8.28515625" style="88" customWidth="1"/>
    <col min="16139" max="16139" width="8.140625" style="88" customWidth="1"/>
    <col min="16140" max="16384" width="9.140625" style="88"/>
  </cols>
  <sheetData>
    <row r="1" spans="1:15" x14ac:dyDescent="0.25">
      <c r="A1" s="1"/>
      <c r="B1" s="1"/>
      <c r="C1" s="1"/>
      <c r="D1" s="2" t="s">
        <v>0</v>
      </c>
      <c r="E1" s="2"/>
      <c r="F1" s="1"/>
      <c r="G1" s="1"/>
    </row>
    <row r="2" spans="1:15" x14ac:dyDescent="0.25">
      <c r="A2" s="1"/>
      <c r="B2" s="1"/>
      <c r="C2" s="1"/>
      <c r="D2" s="2" t="s">
        <v>1</v>
      </c>
      <c r="E2" s="2"/>
      <c r="F2" s="1"/>
      <c r="G2" s="1"/>
    </row>
    <row r="3" spans="1:15" x14ac:dyDescent="0.25">
      <c r="A3" s="1"/>
      <c r="B3" s="1"/>
      <c r="C3" s="1"/>
      <c r="D3" s="2" t="s">
        <v>421</v>
      </c>
      <c r="E3" s="2"/>
      <c r="F3" s="1"/>
      <c r="G3" s="1"/>
    </row>
    <row r="4" spans="1:15" x14ac:dyDescent="0.25">
      <c r="A4" s="1"/>
      <c r="B4" s="1"/>
      <c r="C4" s="1"/>
      <c r="D4" s="2" t="s">
        <v>98</v>
      </c>
      <c r="E4" s="2"/>
      <c r="F4" s="1"/>
      <c r="G4" s="1"/>
    </row>
    <row r="5" spans="1:15" x14ac:dyDescent="0.25">
      <c r="A5" s="1"/>
      <c r="B5" s="1"/>
      <c r="C5" s="768"/>
      <c r="D5" s="1"/>
      <c r="E5" s="2"/>
      <c r="F5" s="1"/>
      <c r="G5" s="1"/>
    </row>
    <row r="6" spans="1:15" ht="15.75" x14ac:dyDescent="0.25">
      <c r="A6" s="1141" t="s">
        <v>99</v>
      </c>
      <c r="B6" s="1141"/>
      <c r="C6" s="1141"/>
      <c r="D6" s="1141"/>
      <c r="E6" s="1141"/>
      <c r="F6" s="1141"/>
      <c r="G6" s="753"/>
      <c r="H6" s="769"/>
    </row>
    <row r="7" spans="1:15" ht="14.25" customHeight="1" x14ac:dyDescent="0.25">
      <c r="A7" s="1141" t="s">
        <v>100</v>
      </c>
      <c r="B7" s="1141"/>
      <c r="C7" s="1141"/>
      <c r="D7" s="1141"/>
      <c r="E7" s="1141"/>
      <c r="F7" s="1141"/>
      <c r="G7" s="753"/>
      <c r="H7" s="769"/>
    </row>
    <row r="8" spans="1:15" ht="12" customHeight="1" x14ac:dyDescent="0.25">
      <c r="A8" s="89"/>
      <c r="B8" s="769"/>
      <c r="C8" s="769"/>
      <c r="D8" s="769"/>
      <c r="E8" s="769"/>
      <c r="F8" s="769"/>
      <c r="G8" s="769"/>
      <c r="H8" s="769"/>
    </row>
    <row r="9" spans="1:15" ht="15.75" thickBot="1" x14ac:dyDescent="0.3">
      <c r="A9" s="770"/>
      <c r="B9" s="770"/>
      <c r="C9" s="770"/>
      <c r="D9" s="770"/>
      <c r="E9" s="770"/>
      <c r="F9" s="82" t="s">
        <v>4</v>
      </c>
      <c r="G9" s="82"/>
    </row>
    <row r="10" spans="1:15" ht="12" customHeight="1" thickBot="1" x14ac:dyDescent="0.3">
      <c r="A10" s="1142" t="s">
        <v>5</v>
      </c>
      <c r="B10" s="1144" t="s">
        <v>101</v>
      </c>
      <c r="C10" s="1146" t="s">
        <v>102</v>
      </c>
      <c r="D10" s="1149" t="s">
        <v>103</v>
      </c>
      <c r="E10" s="1149"/>
      <c r="F10" s="1150"/>
      <c r="G10" s="771"/>
      <c r="H10" s="772"/>
      <c r="I10" s="772"/>
      <c r="J10" s="772"/>
      <c r="K10" s="772"/>
      <c r="L10" s="772"/>
      <c r="M10" s="772"/>
      <c r="N10" s="772"/>
    </row>
    <row r="11" spans="1:15" ht="12" customHeight="1" thickBot="1" x14ac:dyDescent="0.3">
      <c r="A11" s="1143"/>
      <c r="B11" s="1145"/>
      <c r="C11" s="1147"/>
      <c r="D11" s="1151" t="s">
        <v>104</v>
      </c>
      <c r="E11" s="1151"/>
      <c r="F11" s="90"/>
      <c r="G11" s="1161"/>
      <c r="H11" s="1161"/>
      <c r="I11" s="1161"/>
      <c r="J11" s="1161"/>
      <c r="K11" s="1162"/>
      <c r="L11" s="1162"/>
      <c r="M11" s="38"/>
      <c r="N11" s="38"/>
      <c r="O11" s="759"/>
    </row>
    <row r="12" spans="1:15" ht="24.75" customHeight="1" thickBot="1" x14ac:dyDescent="0.3">
      <c r="A12" s="1143"/>
      <c r="B12" s="1145"/>
      <c r="C12" s="1148"/>
      <c r="D12" s="91" t="s">
        <v>105</v>
      </c>
      <c r="E12" s="92" t="s">
        <v>106</v>
      </c>
      <c r="F12" s="93" t="s">
        <v>107</v>
      </c>
      <c r="G12" s="773"/>
      <c r="H12" s="774"/>
      <c r="I12" s="775"/>
      <c r="J12" s="775"/>
      <c r="K12" s="38"/>
      <c r="L12" s="38"/>
      <c r="M12" s="38"/>
      <c r="N12" s="38"/>
      <c r="O12" s="759"/>
    </row>
    <row r="13" spans="1:15" ht="14.1" customHeight="1" thickBot="1" x14ac:dyDescent="0.3">
      <c r="A13" s="94">
        <v>1</v>
      </c>
      <c r="B13" s="1163" t="s">
        <v>108</v>
      </c>
      <c r="C13" s="1164"/>
      <c r="D13" s="1164"/>
      <c r="E13" s="1164"/>
      <c r="F13" s="1165"/>
      <c r="G13" s="776"/>
      <c r="H13" s="777"/>
      <c r="I13" s="38"/>
      <c r="J13" s="38"/>
      <c r="K13" s="38"/>
      <c r="L13" s="38"/>
      <c r="M13" s="38"/>
      <c r="N13" s="38"/>
      <c r="O13" s="759"/>
    </row>
    <row r="14" spans="1:15" ht="14.1" customHeight="1" x14ac:dyDescent="0.25">
      <c r="A14" s="95">
        <v>2</v>
      </c>
      <c r="B14" s="987" t="s">
        <v>109</v>
      </c>
      <c r="C14" s="988">
        <f>C15+C16+C26+C28+C29+C30+C31+C35+C36+C27+C25+C32+C34+C33</f>
        <v>3964.3</v>
      </c>
      <c r="D14" s="989">
        <f>D15+D16+D26+D28+D29+D30+D31+D35+D36+D27+D25+D32+D34+D33</f>
        <v>3766.1000000000004</v>
      </c>
      <c r="E14" s="989">
        <f>E15+E16+E26+E28+E29+E30+E31+E35+E36+E27+E25+E32+E34+E33</f>
        <v>1718.8</v>
      </c>
      <c r="F14" s="990">
        <f>F15+F16+F26+F28+F29+F30+F31+F35+F36+F27+F25+F32+F34+F33</f>
        <v>198.2</v>
      </c>
      <c r="G14" s="778"/>
      <c r="H14" s="779"/>
      <c r="I14" s="38"/>
      <c r="J14" s="38"/>
      <c r="K14" s="38"/>
      <c r="L14" s="38"/>
      <c r="M14" s="38"/>
      <c r="N14" s="38"/>
      <c r="O14" s="759"/>
    </row>
    <row r="15" spans="1:15" ht="15" customHeight="1" x14ac:dyDescent="0.25">
      <c r="A15" s="95">
        <v>3</v>
      </c>
      <c r="B15" s="991" t="s">
        <v>110</v>
      </c>
      <c r="C15" s="992">
        <f>D15+F15</f>
        <v>2498.3000000000002</v>
      </c>
      <c r="D15" s="854">
        <v>2348.3000000000002</v>
      </c>
      <c r="E15" s="854">
        <v>1180</v>
      </c>
      <c r="F15" s="993">
        <v>150</v>
      </c>
      <c r="G15" s="780"/>
      <c r="H15" s="98"/>
      <c r="I15" s="781"/>
      <c r="J15" s="782"/>
      <c r="K15" s="783"/>
      <c r="L15" s="784"/>
      <c r="M15" s="38"/>
      <c r="N15" s="38"/>
      <c r="O15" s="759"/>
    </row>
    <row r="16" spans="1:15" ht="14.1" customHeight="1" x14ac:dyDescent="0.25">
      <c r="A16" s="95">
        <v>4</v>
      </c>
      <c r="B16" s="991" t="s">
        <v>111</v>
      </c>
      <c r="C16" s="994">
        <f>C17+C18+C19+C20+C21+C22+C23+C24</f>
        <v>685.9</v>
      </c>
      <c r="D16" s="995">
        <f>D17+D18+D19+D20+D21+D22+D23+D24</f>
        <v>685.9</v>
      </c>
      <c r="E16" s="995">
        <f>E17+E18+E19+E20+E21+E22+E23+E24</f>
        <v>426.00000000000006</v>
      </c>
      <c r="F16" s="996">
        <f>F17+F18+F19+F20+F21+F22+F23+F24</f>
        <v>0</v>
      </c>
      <c r="G16" s="785"/>
      <c r="H16" s="38"/>
      <c r="I16" s="38"/>
      <c r="J16" s="38"/>
      <c r="K16" s="779"/>
      <c r="L16" s="38"/>
      <c r="M16" s="38"/>
      <c r="N16" s="38"/>
      <c r="O16" s="759"/>
    </row>
    <row r="17" spans="1:15" ht="14.1" customHeight="1" x14ac:dyDescent="0.25">
      <c r="A17" s="95">
        <v>5</v>
      </c>
      <c r="B17" s="991" t="s">
        <v>112</v>
      </c>
      <c r="C17" s="997">
        <v>93.2</v>
      </c>
      <c r="D17" s="998">
        <v>93.2</v>
      </c>
      <c r="E17" s="998">
        <v>61.2</v>
      </c>
      <c r="F17" s="999"/>
      <c r="G17" s="786"/>
      <c r="H17" s="38"/>
      <c r="I17" s="38"/>
      <c r="J17" s="38"/>
      <c r="K17" s="38"/>
      <c r="L17" s="38"/>
      <c r="M17" s="38"/>
      <c r="N17" s="38"/>
      <c r="O17" s="759"/>
    </row>
    <row r="18" spans="1:15" ht="14.1" customHeight="1" x14ac:dyDescent="0.25">
      <c r="A18" s="95">
        <v>6</v>
      </c>
      <c r="B18" s="991" t="s">
        <v>113</v>
      </c>
      <c r="C18" s="997">
        <v>57.4</v>
      </c>
      <c r="D18" s="998">
        <v>57.4</v>
      </c>
      <c r="E18" s="998">
        <v>30</v>
      </c>
      <c r="F18" s="999"/>
      <c r="G18" s="786"/>
      <c r="H18" s="38"/>
      <c r="I18" s="38"/>
      <c r="J18" s="38"/>
      <c r="K18" s="38"/>
      <c r="L18" s="38"/>
      <c r="M18" s="38"/>
      <c r="N18" s="38"/>
      <c r="O18" s="759"/>
    </row>
    <row r="19" spans="1:15" ht="14.1" customHeight="1" x14ac:dyDescent="0.25">
      <c r="A19" s="95">
        <v>7</v>
      </c>
      <c r="B19" s="991" t="s">
        <v>114</v>
      </c>
      <c r="C19" s="997">
        <v>121.3</v>
      </c>
      <c r="D19" s="998">
        <v>121.3</v>
      </c>
      <c r="E19" s="998">
        <v>73.599999999999994</v>
      </c>
      <c r="F19" s="999"/>
      <c r="G19" s="786"/>
      <c r="H19" s="38"/>
      <c r="I19" s="38"/>
      <c r="J19" s="38"/>
      <c r="K19" s="38"/>
      <c r="L19" s="38"/>
      <c r="M19" s="38"/>
      <c r="N19" s="38"/>
      <c r="O19" s="759"/>
    </row>
    <row r="20" spans="1:15" ht="14.1" customHeight="1" x14ac:dyDescent="0.25">
      <c r="A20" s="95">
        <v>8</v>
      </c>
      <c r="B20" s="991" t="s">
        <v>115</v>
      </c>
      <c r="C20" s="997">
        <v>68.599999999999994</v>
      </c>
      <c r="D20" s="998">
        <v>68.599999999999994</v>
      </c>
      <c r="E20" s="998">
        <v>38</v>
      </c>
      <c r="F20" s="999"/>
      <c r="G20" s="786"/>
      <c r="H20" s="38"/>
      <c r="I20" s="38"/>
      <c r="J20" s="38"/>
      <c r="K20" s="38"/>
      <c r="L20" s="38"/>
      <c r="M20" s="38"/>
      <c r="N20" s="38"/>
      <c r="O20" s="759"/>
    </row>
    <row r="21" spans="1:15" ht="14.1" customHeight="1" x14ac:dyDescent="0.25">
      <c r="A21" s="95">
        <v>9</v>
      </c>
      <c r="B21" s="991" t="s">
        <v>116</v>
      </c>
      <c r="C21" s="997">
        <v>65.5</v>
      </c>
      <c r="D21" s="998">
        <v>65.5</v>
      </c>
      <c r="E21" s="998">
        <v>41.8</v>
      </c>
      <c r="F21" s="999"/>
      <c r="G21" s="786"/>
      <c r="H21" s="38"/>
      <c r="I21" s="38"/>
      <c r="J21" s="38"/>
      <c r="K21" s="38"/>
      <c r="L21" s="38"/>
      <c r="M21" s="38"/>
      <c r="N21" s="38"/>
      <c r="O21" s="759"/>
    </row>
    <row r="22" spans="1:15" ht="14.1" customHeight="1" x14ac:dyDescent="0.25">
      <c r="A22" s="95">
        <v>10</v>
      </c>
      <c r="B22" s="991" t="s">
        <v>117</v>
      </c>
      <c r="C22" s="997">
        <v>106.5</v>
      </c>
      <c r="D22" s="998">
        <v>106.5</v>
      </c>
      <c r="E22" s="998">
        <v>66.599999999999994</v>
      </c>
      <c r="F22" s="999"/>
      <c r="G22" s="786"/>
      <c r="H22" s="38"/>
      <c r="I22" s="38"/>
      <c r="J22" s="38"/>
      <c r="K22" s="38"/>
      <c r="L22" s="38"/>
      <c r="M22" s="38"/>
      <c r="N22" s="38"/>
      <c r="O22" s="759"/>
    </row>
    <row r="23" spans="1:15" ht="14.1" customHeight="1" x14ac:dyDescent="0.25">
      <c r="A23" s="95">
        <v>11</v>
      </c>
      <c r="B23" s="991" t="s">
        <v>118</v>
      </c>
      <c r="C23" s="997">
        <v>57.6</v>
      </c>
      <c r="D23" s="998">
        <v>57.6</v>
      </c>
      <c r="E23" s="998">
        <v>38.6</v>
      </c>
      <c r="F23" s="999"/>
      <c r="G23" s="786"/>
      <c r="H23" s="38"/>
      <c r="I23" s="38"/>
      <c r="J23" s="38"/>
      <c r="K23" s="38"/>
      <c r="L23" s="38"/>
      <c r="M23" s="38"/>
      <c r="N23" s="38"/>
      <c r="O23" s="759"/>
    </row>
    <row r="24" spans="1:15" ht="14.1" customHeight="1" x14ac:dyDescent="0.25">
      <c r="A24" s="95">
        <v>12</v>
      </c>
      <c r="B24" s="991" t="s">
        <v>119</v>
      </c>
      <c r="C24" s="997">
        <v>115.8</v>
      </c>
      <c r="D24" s="998">
        <v>115.8</v>
      </c>
      <c r="E24" s="998">
        <v>76.2</v>
      </c>
      <c r="F24" s="999"/>
      <c r="G24" s="786"/>
      <c r="H24" s="38"/>
      <c r="I24" s="38"/>
      <c r="J24" s="38"/>
      <c r="K24" s="38"/>
      <c r="L24" s="38"/>
      <c r="M24" s="38"/>
      <c r="N24" s="38"/>
      <c r="O24" s="759"/>
    </row>
    <row r="25" spans="1:15" ht="14.1" customHeight="1" x14ac:dyDescent="0.25">
      <c r="A25" s="95">
        <v>13</v>
      </c>
      <c r="B25" s="1000" t="s">
        <v>120</v>
      </c>
      <c r="C25" s="997">
        <f>D25+F25</f>
        <v>292.39999999999998</v>
      </c>
      <c r="D25" s="998">
        <v>292.39999999999998</v>
      </c>
      <c r="E25" s="998">
        <v>112.8</v>
      </c>
      <c r="F25" s="999"/>
      <c r="G25" s="786"/>
      <c r="H25" s="38"/>
      <c r="I25" s="38"/>
      <c r="J25" s="38"/>
      <c r="K25" s="38"/>
      <c r="L25" s="38"/>
      <c r="M25" s="38"/>
      <c r="N25" s="38"/>
      <c r="O25" s="759"/>
    </row>
    <row r="26" spans="1:15" ht="14.1" customHeight="1" x14ac:dyDescent="0.25">
      <c r="A26" s="95">
        <v>14</v>
      </c>
      <c r="B26" s="1001" t="s">
        <v>121</v>
      </c>
      <c r="C26" s="997">
        <f>D26+F26</f>
        <v>10</v>
      </c>
      <c r="D26" s="998">
        <v>10</v>
      </c>
      <c r="E26" s="998"/>
      <c r="F26" s="999"/>
      <c r="G26" s="786"/>
      <c r="H26" s="38"/>
      <c r="I26" s="38"/>
      <c r="J26" s="38"/>
      <c r="K26" s="38"/>
      <c r="L26" s="38"/>
      <c r="M26" s="38"/>
      <c r="N26" s="38"/>
      <c r="O26" s="759"/>
    </row>
    <row r="27" spans="1:15" ht="15.75" customHeight="1" x14ac:dyDescent="0.25">
      <c r="A27" s="95">
        <v>15</v>
      </c>
      <c r="B27" s="1121" t="s">
        <v>122</v>
      </c>
      <c r="C27" s="997">
        <f>D27+F27</f>
        <v>15</v>
      </c>
      <c r="D27" s="998">
        <v>15</v>
      </c>
      <c r="E27" s="998"/>
      <c r="F27" s="999"/>
      <c r="G27" s="786"/>
      <c r="H27" s="38"/>
      <c r="I27" s="38"/>
      <c r="J27" s="38"/>
      <c r="K27" s="38"/>
      <c r="L27" s="38"/>
      <c r="M27" s="38"/>
      <c r="N27" s="38"/>
      <c r="O27" s="759"/>
    </row>
    <row r="28" spans="1:15" ht="24" customHeight="1" x14ac:dyDescent="0.25">
      <c r="A28" s="95">
        <v>16</v>
      </c>
      <c r="B28" s="1002" t="s">
        <v>123</v>
      </c>
      <c r="C28" s="997">
        <f>D28+F28</f>
        <v>90</v>
      </c>
      <c r="D28" s="998">
        <v>90</v>
      </c>
      <c r="E28" s="998"/>
      <c r="F28" s="999"/>
      <c r="G28" s="55"/>
      <c r="H28" s="38"/>
      <c r="I28" s="38"/>
      <c r="J28" s="38"/>
      <c r="K28" s="38"/>
      <c r="L28" s="38"/>
      <c r="M28" s="38"/>
      <c r="N28" s="38"/>
      <c r="O28" s="759"/>
    </row>
    <row r="29" spans="1:15" ht="31.5" customHeight="1" x14ac:dyDescent="0.25">
      <c r="A29" s="95">
        <v>17</v>
      </c>
      <c r="B29" s="1003" t="s">
        <v>124</v>
      </c>
      <c r="C29" s="997">
        <f t="shared" ref="C29:C36" si="0">D29+F29</f>
        <v>10</v>
      </c>
      <c r="D29" s="998">
        <v>10</v>
      </c>
      <c r="E29" s="998"/>
      <c r="F29" s="999"/>
      <c r="G29" s="55"/>
      <c r="H29" s="38"/>
      <c r="I29" s="38"/>
      <c r="J29" s="38"/>
      <c r="K29" s="38"/>
      <c r="L29" s="38"/>
      <c r="M29" s="38"/>
      <c r="N29" s="38"/>
      <c r="O29" s="759"/>
    </row>
    <row r="30" spans="1:15" ht="27.75" customHeight="1" x14ac:dyDescent="0.25">
      <c r="A30" s="95">
        <v>18</v>
      </c>
      <c r="B30" s="1004" t="s">
        <v>125</v>
      </c>
      <c r="C30" s="997">
        <f t="shared" si="0"/>
        <v>1.5</v>
      </c>
      <c r="D30" s="998">
        <v>1.5</v>
      </c>
      <c r="E30" s="998"/>
      <c r="F30" s="999"/>
      <c r="G30" s="55"/>
      <c r="H30" s="38"/>
      <c r="I30" s="38"/>
      <c r="J30" s="38"/>
      <c r="K30" s="38"/>
      <c r="L30" s="38"/>
      <c r="M30" s="38"/>
      <c r="N30" s="38"/>
      <c r="O30" s="759"/>
    </row>
    <row r="31" spans="1:15" ht="28.5" customHeight="1" x14ac:dyDescent="0.25">
      <c r="A31" s="95">
        <v>19</v>
      </c>
      <c r="B31" s="1005" t="s">
        <v>126</v>
      </c>
      <c r="C31" s="997">
        <f t="shared" si="0"/>
        <v>3</v>
      </c>
      <c r="D31" s="998">
        <v>3</v>
      </c>
      <c r="E31" s="998"/>
      <c r="F31" s="999"/>
      <c r="G31" s="55"/>
      <c r="H31" s="38"/>
      <c r="I31" s="38"/>
      <c r="J31" s="38"/>
      <c r="K31" s="38"/>
      <c r="L31" s="38"/>
      <c r="M31" s="38"/>
      <c r="N31" s="38"/>
      <c r="O31" s="759"/>
    </row>
    <row r="32" spans="1:15" ht="27" customHeight="1" x14ac:dyDescent="0.25">
      <c r="A32" s="95">
        <v>20</v>
      </c>
      <c r="B32" s="1005" t="s">
        <v>127</v>
      </c>
      <c r="C32" s="997">
        <f t="shared" si="0"/>
        <v>80</v>
      </c>
      <c r="D32" s="998">
        <v>80</v>
      </c>
      <c r="E32" s="998"/>
      <c r="F32" s="999"/>
      <c r="G32" s="55"/>
      <c r="H32" s="38"/>
      <c r="I32" s="38"/>
      <c r="J32" s="38"/>
      <c r="K32" s="38"/>
      <c r="L32" s="38"/>
      <c r="M32" s="38"/>
      <c r="N32" s="38"/>
      <c r="O32" s="759"/>
    </row>
    <row r="33" spans="1:15" ht="19.5" customHeight="1" x14ac:dyDescent="0.25">
      <c r="A33" s="95">
        <v>21</v>
      </c>
      <c r="B33" s="1006" t="s">
        <v>128</v>
      </c>
      <c r="C33" s="997">
        <f t="shared" si="0"/>
        <v>48.2</v>
      </c>
      <c r="D33" s="998"/>
      <c r="E33" s="998"/>
      <c r="F33" s="999">
        <v>48.2</v>
      </c>
      <c r="G33" s="55"/>
      <c r="H33" s="38"/>
      <c r="I33" s="38"/>
      <c r="J33" s="38"/>
      <c r="K33" s="38"/>
      <c r="L33" s="38"/>
      <c r="M33" s="38"/>
      <c r="N33" s="38"/>
      <c r="O33" s="759"/>
    </row>
    <row r="34" spans="1:15" ht="18" customHeight="1" x14ac:dyDescent="0.25">
      <c r="A34" s="95">
        <v>23</v>
      </c>
      <c r="B34" s="1004" t="s">
        <v>129</v>
      </c>
      <c r="C34" s="997">
        <f t="shared" si="0"/>
        <v>80</v>
      </c>
      <c r="D34" s="998">
        <v>80</v>
      </c>
      <c r="E34" s="998"/>
      <c r="F34" s="1007"/>
      <c r="G34" s="787"/>
      <c r="H34" s="38"/>
      <c r="I34" s="38"/>
      <c r="J34" s="38"/>
      <c r="K34" s="38"/>
      <c r="L34" s="38"/>
      <c r="M34" s="38"/>
      <c r="N34" s="38"/>
      <c r="O34" s="759"/>
    </row>
    <row r="35" spans="1:15" ht="26.25" customHeight="1" x14ac:dyDescent="0.25">
      <c r="A35" s="95">
        <v>24</v>
      </c>
      <c r="B35" s="1004" t="s">
        <v>130</v>
      </c>
      <c r="C35" s="997">
        <f t="shared" si="0"/>
        <v>120</v>
      </c>
      <c r="D35" s="998">
        <v>120</v>
      </c>
      <c r="E35" s="998"/>
      <c r="F35" s="999"/>
      <c r="G35" s="55"/>
      <c r="H35" s="38"/>
      <c r="I35" s="38"/>
      <c r="J35" s="38"/>
      <c r="K35" s="38"/>
      <c r="L35" s="38"/>
      <c r="M35" s="38"/>
      <c r="N35" s="38"/>
      <c r="O35" s="759"/>
    </row>
    <row r="36" spans="1:15" ht="15.75" customHeight="1" x14ac:dyDescent="0.25">
      <c r="A36" s="95">
        <v>25</v>
      </c>
      <c r="B36" s="1008" t="s">
        <v>131</v>
      </c>
      <c r="C36" s="997">
        <f t="shared" si="0"/>
        <v>30</v>
      </c>
      <c r="D36" s="998">
        <v>30</v>
      </c>
      <c r="E36" s="998"/>
      <c r="F36" s="999"/>
      <c r="G36" s="55"/>
      <c r="H36" s="788"/>
      <c r="I36" s="38"/>
      <c r="J36" s="38"/>
      <c r="K36" s="38"/>
      <c r="L36" s="38"/>
      <c r="M36" s="38"/>
      <c r="N36" s="38"/>
      <c r="O36" s="759"/>
    </row>
    <row r="37" spans="1:15" ht="16.5" customHeight="1" x14ac:dyDescent="0.25">
      <c r="A37" s="95">
        <v>26</v>
      </c>
      <c r="B37" s="1009" t="s">
        <v>132</v>
      </c>
      <c r="C37" s="997">
        <f>D37+F37</f>
        <v>57.4</v>
      </c>
      <c r="D37" s="998">
        <v>54.4</v>
      </c>
      <c r="E37" s="998">
        <v>40</v>
      </c>
      <c r="F37" s="1010">
        <v>3</v>
      </c>
      <c r="G37" s="789"/>
      <c r="H37" s="30"/>
      <c r="I37" s="38"/>
      <c r="J37" s="38"/>
      <c r="K37" s="38"/>
      <c r="L37" s="38"/>
      <c r="M37" s="38"/>
      <c r="N37" s="38"/>
      <c r="O37" s="759"/>
    </row>
    <row r="38" spans="1:15" ht="16.5" customHeight="1" x14ac:dyDescent="0.25">
      <c r="A38" s="95">
        <v>27</v>
      </c>
      <c r="B38" s="1011" t="s">
        <v>133</v>
      </c>
      <c r="C38" s="994">
        <f>C39+C40</f>
        <v>1647</v>
      </c>
      <c r="D38" s="1012">
        <f>D39+D40</f>
        <v>62.6</v>
      </c>
      <c r="E38" s="1012">
        <f>E39+E40</f>
        <v>0</v>
      </c>
      <c r="F38" s="996">
        <f>F39+F40</f>
        <v>1584.4</v>
      </c>
      <c r="G38" s="790"/>
      <c r="H38" s="38"/>
      <c r="I38" s="38"/>
      <c r="J38" s="38"/>
      <c r="K38" s="38"/>
      <c r="L38" s="38"/>
      <c r="M38" s="38"/>
      <c r="N38" s="38"/>
      <c r="O38" s="759"/>
    </row>
    <row r="39" spans="1:15" ht="16.5" customHeight="1" x14ac:dyDescent="0.25">
      <c r="A39" s="95">
        <v>28</v>
      </c>
      <c r="B39" s="1013" t="s">
        <v>134</v>
      </c>
      <c r="C39" s="997">
        <f>D39+F39</f>
        <v>62.6</v>
      </c>
      <c r="D39" s="998">
        <v>62.6</v>
      </c>
      <c r="E39" s="1014"/>
      <c r="F39" s="1015"/>
      <c r="G39" s="791"/>
      <c r="H39" s="38"/>
      <c r="I39" s="57"/>
      <c r="J39" s="38"/>
      <c r="K39" s="38"/>
      <c r="L39" s="38"/>
      <c r="M39" s="38"/>
      <c r="N39" s="38"/>
      <c r="O39" s="759"/>
    </row>
    <row r="40" spans="1:15" ht="15" customHeight="1" x14ac:dyDescent="0.25">
      <c r="A40" s="95">
        <v>29</v>
      </c>
      <c r="B40" s="1013" t="s">
        <v>135</v>
      </c>
      <c r="C40" s="997">
        <f>D40+F40</f>
        <v>1584.4</v>
      </c>
      <c r="D40" s="1016"/>
      <c r="E40" s="1017"/>
      <c r="F40" s="1018">
        <v>1584.4</v>
      </c>
      <c r="G40" s="791"/>
      <c r="H40" s="38"/>
      <c r="I40" s="38"/>
      <c r="J40" s="38"/>
      <c r="K40" s="38"/>
      <c r="L40" s="38"/>
      <c r="M40" s="38"/>
      <c r="N40" s="38"/>
      <c r="O40" s="759"/>
    </row>
    <row r="41" spans="1:15" ht="15" customHeight="1" thickBot="1" x14ac:dyDescent="0.3">
      <c r="A41" s="95">
        <v>30</v>
      </c>
      <c r="B41" s="1019" t="s">
        <v>136</v>
      </c>
      <c r="C41" s="1020">
        <f>D41+F41</f>
        <v>110.3</v>
      </c>
      <c r="D41" s="1021">
        <v>110.3</v>
      </c>
      <c r="E41" s="1021">
        <v>74.3</v>
      </c>
      <c r="F41" s="1022"/>
      <c r="G41" s="55"/>
      <c r="H41" s="38"/>
      <c r="I41" s="38"/>
      <c r="J41" s="38"/>
      <c r="K41" s="38"/>
      <c r="L41" s="38"/>
      <c r="M41" s="38"/>
      <c r="N41" s="38"/>
      <c r="O41" s="759"/>
    </row>
    <row r="42" spans="1:15" ht="14.1" customHeight="1" thickBot="1" x14ac:dyDescent="0.3">
      <c r="A42" s="95">
        <v>31</v>
      </c>
      <c r="B42" s="1023" t="s">
        <v>137</v>
      </c>
      <c r="C42" s="1024">
        <f>C14+C37+C38+C41</f>
        <v>5779.0000000000009</v>
      </c>
      <c r="D42" s="1025">
        <f>D14+D37+D38+D41</f>
        <v>3993.4000000000005</v>
      </c>
      <c r="E42" s="1025">
        <f>E14+E37+E38+E41</f>
        <v>1833.1</v>
      </c>
      <c r="F42" s="1026">
        <f>F14+F37+F38+F41</f>
        <v>1785.6000000000001</v>
      </c>
      <c r="G42" s="778"/>
      <c r="H42" s="38"/>
      <c r="I42" s="38"/>
      <c r="J42" s="38"/>
      <c r="K42" s="38"/>
      <c r="L42" s="38"/>
      <c r="M42" s="38"/>
      <c r="N42" s="38"/>
      <c r="O42" s="759"/>
    </row>
    <row r="43" spans="1:15" ht="14.1" customHeight="1" thickBot="1" x14ac:dyDescent="0.3">
      <c r="A43" s="95">
        <v>32</v>
      </c>
      <c r="B43" s="1166" t="s">
        <v>138</v>
      </c>
      <c r="C43" s="1167"/>
      <c r="D43" s="1167"/>
      <c r="E43" s="1167"/>
      <c r="F43" s="1168"/>
      <c r="G43" s="776"/>
      <c r="H43" s="38"/>
      <c r="I43" s="38"/>
      <c r="J43" s="38"/>
      <c r="K43" s="38"/>
      <c r="L43" s="38"/>
      <c r="M43" s="38"/>
      <c r="N43" s="38"/>
      <c r="O43" s="759"/>
    </row>
    <row r="44" spans="1:15" ht="14.1" customHeight="1" x14ac:dyDescent="0.25">
      <c r="A44" s="95">
        <v>33</v>
      </c>
      <c r="B44" s="1027" t="s">
        <v>109</v>
      </c>
      <c r="C44" s="1028">
        <f>C45+C46+C47+C48+C49+C50</f>
        <v>1922</v>
      </c>
      <c r="D44" s="1029">
        <f>D45+D46+D47+D48+D49+D50</f>
        <v>1922</v>
      </c>
      <c r="E44" s="1029">
        <f>E45+E46+E47+E48+E49+E50</f>
        <v>0</v>
      </c>
      <c r="F44" s="1030">
        <f>F45+F46+F47+F48+F49+F50</f>
        <v>0</v>
      </c>
      <c r="G44" s="792"/>
      <c r="H44" s="38"/>
      <c r="I44" s="38"/>
      <c r="J44" s="38"/>
      <c r="K44" s="38"/>
      <c r="L44" s="38"/>
      <c r="M44" s="38"/>
      <c r="N44" s="38"/>
      <c r="O44" s="759"/>
    </row>
    <row r="45" spans="1:15" ht="14.1" customHeight="1" x14ac:dyDescent="0.25">
      <c r="A45" s="95">
        <v>34</v>
      </c>
      <c r="B45" s="992" t="s">
        <v>139</v>
      </c>
      <c r="C45" s="1031">
        <f t="shared" ref="C45:C55" si="1">D45+F45</f>
        <v>1100</v>
      </c>
      <c r="D45" s="998">
        <v>1100</v>
      </c>
      <c r="E45" s="998"/>
      <c r="F45" s="999"/>
      <c r="G45" s="55"/>
      <c r="H45" s="38"/>
      <c r="I45" s="38"/>
      <c r="J45" s="38"/>
      <c r="K45" s="38"/>
      <c r="L45" s="38"/>
      <c r="M45" s="38"/>
      <c r="N45" s="38"/>
      <c r="O45" s="759"/>
    </row>
    <row r="46" spans="1:15" ht="27" customHeight="1" x14ac:dyDescent="0.25">
      <c r="A46" s="95">
        <v>35</v>
      </c>
      <c r="B46" s="1004" t="s">
        <v>140</v>
      </c>
      <c r="C46" s="1031">
        <f t="shared" si="1"/>
        <v>500</v>
      </c>
      <c r="D46" s="998">
        <v>500</v>
      </c>
      <c r="E46" s="998"/>
      <c r="F46" s="999"/>
      <c r="G46" s="55"/>
      <c r="H46" s="38"/>
      <c r="I46" s="38"/>
      <c r="J46" s="38"/>
      <c r="K46" s="38"/>
      <c r="L46" s="38"/>
      <c r="M46" s="38"/>
      <c r="N46" s="38"/>
      <c r="O46" s="759"/>
    </row>
    <row r="47" spans="1:15" ht="14.1" customHeight="1" x14ac:dyDescent="0.25">
      <c r="A47" s="95">
        <v>36</v>
      </c>
      <c r="B47" s="992" t="s">
        <v>141</v>
      </c>
      <c r="C47" s="1031">
        <f t="shared" si="1"/>
        <v>260</v>
      </c>
      <c r="D47" s="998">
        <v>260</v>
      </c>
      <c r="E47" s="998"/>
      <c r="F47" s="999"/>
      <c r="G47" s="55"/>
      <c r="H47" s="38"/>
      <c r="I47" s="38"/>
      <c r="J47" s="38"/>
      <c r="K47" s="38"/>
      <c r="L47" s="38"/>
      <c r="M47" s="38"/>
      <c r="N47" s="38"/>
      <c r="O47" s="759"/>
    </row>
    <row r="48" spans="1:15" ht="27" customHeight="1" x14ac:dyDescent="0.25">
      <c r="A48" s="95">
        <v>37</v>
      </c>
      <c r="B48" s="1032" t="s">
        <v>142</v>
      </c>
      <c r="C48" s="1031">
        <f t="shared" si="1"/>
        <v>50</v>
      </c>
      <c r="D48" s="998">
        <v>50</v>
      </c>
      <c r="E48" s="862"/>
      <c r="F48" s="1033"/>
      <c r="G48" s="789"/>
      <c r="H48" s="38"/>
      <c r="I48" s="38"/>
      <c r="J48" s="38"/>
      <c r="K48" s="38"/>
      <c r="L48" s="38"/>
      <c r="M48" s="38"/>
      <c r="N48" s="38"/>
      <c r="O48" s="759"/>
    </row>
    <row r="49" spans="1:15" ht="27.75" customHeight="1" x14ac:dyDescent="0.25">
      <c r="A49" s="95">
        <v>38</v>
      </c>
      <c r="B49" s="1008" t="s">
        <v>143</v>
      </c>
      <c r="C49" s="1031">
        <f t="shared" si="1"/>
        <v>8</v>
      </c>
      <c r="D49" s="998">
        <v>8</v>
      </c>
      <c r="E49" s="998"/>
      <c r="F49" s="1033"/>
      <c r="G49" s="789"/>
      <c r="H49" s="38"/>
      <c r="I49" s="38"/>
      <c r="J49" s="38"/>
      <c r="K49" s="38"/>
      <c r="L49" s="38"/>
      <c r="M49" s="38"/>
      <c r="N49" s="38"/>
      <c r="O49" s="759"/>
    </row>
    <row r="50" spans="1:15" ht="14.1" customHeight="1" x14ac:dyDescent="0.25">
      <c r="A50" s="95">
        <v>39</v>
      </c>
      <c r="B50" s="1034" t="s">
        <v>144</v>
      </c>
      <c r="C50" s="1031">
        <f t="shared" si="1"/>
        <v>4</v>
      </c>
      <c r="D50" s="998">
        <v>4</v>
      </c>
      <c r="E50" s="998"/>
      <c r="F50" s="1035"/>
      <c r="G50" s="793"/>
      <c r="H50" s="38"/>
      <c r="I50" s="38"/>
      <c r="J50" s="38"/>
      <c r="K50" s="38"/>
      <c r="L50" s="38"/>
      <c r="M50" s="38"/>
      <c r="N50" s="38"/>
      <c r="O50" s="759"/>
    </row>
    <row r="51" spans="1:15" ht="14.1" customHeight="1" x14ac:dyDescent="0.25">
      <c r="A51" s="95">
        <v>40</v>
      </c>
      <c r="B51" s="1036" t="s">
        <v>145</v>
      </c>
      <c r="C51" s="1031">
        <f t="shared" si="1"/>
        <v>10</v>
      </c>
      <c r="D51" s="998">
        <v>10</v>
      </c>
      <c r="E51" s="998">
        <v>2</v>
      </c>
      <c r="F51" s="1035"/>
      <c r="G51" s="793"/>
      <c r="H51" s="38"/>
      <c r="I51" s="38"/>
      <c r="J51" s="38"/>
      <c r="K51" s="38"/>
      <c r="L51" s="38"/>
      <c r="M51" s="38"/>
      <c r="N51" s="38"/>
      <c r="O51" s="759"/>
    </row>
    <row r="52" spans="1:15" ht="14.1" customHeight="1" x14ac:dyDescent="0.25">
      <c r="A52" s="95">
        <v>41</v>
      </c>
      <c r="B52" s="1036" t="s">
        <v>146</v>
      </c>
      <c r="C52" s="1031">
        <f t="shared" si="1"/>
        <v>205.3</v>
      </c>
      <c r="D52" s="998">
        <v>205.3</v>
      </c>
      <c r="E52" s="998">
        <v>157.30000000000001</v>
      </c>
      <c r="F52" s="1037"/>
      <c r="G52" s="794"/>
      <c r="H52" s="30"/>
      <c r="I52" s="38"/>
      <c r="J52" s="38"/>
      <c r="K52" s="38"/>
      <c r="L52" s="38"/>
      <c r="M52" s="38"/>
      <c r="N52" s="38"/>
      <c r="O52" s="759"/>
    </row>
    <row r="53" spans="1:15" ht="15.75" customHeight="1" x14ac:dyDescent="0.25">
      <c r="A53" s="95">
        <v>42</v>
      </c>
      <c r="B53" s="1038" t="s">
        <v>147</v>
      </c>
      <c r="C53" s="1031">
        <f t="shared" si="1"/>
        <v>242.8</v>
      </c>
      <c r="D53" s="998">
        <v>242.8</v>
      </c>
      <c r="E53" s="998">
        <v>146.1</v>
      </c>
      <c r="F53" s="1037"/>
      <c r="G53" s="794"/>
      <c r="H53" s="30"/>
      <c r="I53" s="38"/>
      <c r="J53" s="38"/>
      <c r="K53" s="38"/>
      <c r="L53" s="38"/>
      <c r="M53" s="38"/>
      <c r="N53" s="38"/>
      <c r="O53" s="759"/>
    </row>
    <row r="54" spans="1:15" ht="14.1" customHeight="1" x14ac:dyDescent="0.25">
      <c r="A54" s="95">
        <v>43</v>
      </c>
      <c r="B54" s="1039" t="s">
        <v>148</v>
      </c>
      <c r="C54" s="1031">
        <f t="shared" si="1"/>
        <v>374.3</v>
      </c>
      <c r="D54" s="998">
        <v>374.3</v>
      </c>
      <c r="E54" s="998">
        <v>256.8</v>
      </c>
      <c r="F54" s="1040"/>
      <c r="G54" s="790"/>
      <c r="H54" s="30"/>
      <c r="I54" s="38"/>
      <c r="J54" s="38"/>
      <c r="K54" s="38"/>
      <c r="L54" s="38"/>
      <c r="M54" s="38"/>
      <c r="N54" s="38"/>
      <c r="O54" s="759"/>
    </row>
    <row r="55" spans="1:15" ht="17.25" customHeight="1" thickBot="1" x14ac:dyDescent="0.3">
      <c r="A55" s="95">
        <v>44</v>
      </c>
      <c r="B55" s="1041" t="s">
        <v>149</v>
      </c>
      <c r="C55" s="1042">
        <f t="shared" si="1"/>
        <v>252.7</v>
      </c>
      <c r="D55" s="1016">
        <v>252.7</v>
      </c>
      <c r="E55" s="1016">
        <v>159.80000000000001</v>
      </c>
      <c r="F55" s="1043"/>
      <c r="G55" s="795"/>
      <c r="H55" s="38"/>
      <c r="I55" s="38"/>
      <c r="J55" s="38"/>
      <c r="K55" s="38"/>
      <c r="L55" s="38"/>
      <c r="M55" s="38"/>
      <c r="N55" s="38"/>
      <c r="O55" s="759"/>
    </row>
    <row r="56" spans="1:15" ht="14.1" customHeight="1" thickBot="1" x14ac:dyDescent="0.3">
      <c r="A56" s="95">
        <v>45</v>
      </c>
      <c r="B56" s="1023" t="s">
        <v>137</v>
      </c>
      <c r="C56" s="1044">
        <f>C44+C52+C53+C54+C55+C51</f>
        <v>3007.1000000000004</v>
      </c>
      <c r="D56" s="1045">
        <f>D44+D52+D53+D54+D55+D51</f>
        <v>3007.1000000000004</v>
      </c>
      <c r="E56" s="1046">
        <f>E44+E52+E53+E54+E55+E51</f>
        <v>722</v>
      </c>
      <c r="F56" s="1047">
        <f>F44+F52+F53+F54+F55+F51</f>
        <v>0</v>
      </c>
      <c r="G56" s="778"/>
      <c r="H56" s="30"/>
      <c r="I56" s="38"/>
      <c r="J56" s="38"/>
      <c r="K56" s="38"/>
      <c r="L56" s="38"/>
      <c r="M56" s="38"/>
      <c r="N56" s="38"/>
      <c r="O56" s="759"/>
    </row>
    <row r="57" spans="1:15" ht="14.1" customHeight="1" thickBot="1" x14ac:dyDescent="0.3">
      <c r="A57" s="95">
        <v>46</v>
      </c>
      <c r="B57" s="1166" t="s">
        <v>150</v>
      </c>
      <c r="C57" s="1159"/>
      <c r="D57" s="1159"/>
      <c r="E57" s="1159"/>
      <c r="F57" s="1160"/>
      <c r="G57" s="776"/>
      <c r="H57" s="38"/>
      <c r="I57" s="38"/>
      <c r="J57" s="38"/>
      <c r="K57" s="38"/>
      <c r="L57" s="38"/>
      <c r="M57" s="38"/>
      <c r="N57" s="38"/>
      <c r="O57" s="759"/>
    </row>
    <row r="58" spans="1:15" ht="14.1" customHeight="1" x14ac:dyDescent="0.25">
      <c r="A58" s="95">
        <v>47</v>
      </c>
      <c r="B58" s="1048" t="s">
        <v>109</v>
      </c>
      <c r="C58" s="1049">
        <f>C59+C69+C70+C68</f>
        <v>482</v>
      </c>
      <c r="D58" s="1050">
        <f>D59+D69+D70+D68</f>
        <v>482</v>
      </c>
      <c r="E58" s="1050">
        <f>E59+E69+E70+E68</f>
        <v>28.6</v>
      </c>
      <c r="F58" s="1051">
        <f>F59+F69+F70+F68</f>
        <v>0</v>
      </c>
      <c r="G58" s="796"/>
      <c r="H58" s="38"/>
      <c r="I58" s="38"/>
      <c r="J58" s="38"/>
      <c r="K58" s="38"/>
      <c r="L58" s="38"/>
      <c r="M58" s="38"/>
      <c r="N58" s="38"/>
      <c r="O58" s="759"/>
    </row>
    <row r="59" spans="1:15" ht="14.1" customHeight="1" x14ac:dyDescent="0.25">
      <c r="A59" s="95">
        <v>48</v>
      </c>
      <c r="B59" s="1052" t="s">
        <v>151</v>
      </c>
      <c r="C59" s="1053">
        <f>C60+C61+C62+C63+C64+C65+C66+C67</f>
        <v>24</v>
      </c>
      <c r="D59" s="1054">
        <f>D60+D61+D62+D63+D64+D65+D66+D67</f>
        <v>24</v>
      </c>
      <c r="E59" s="1054">
        <f>E60+E61+E62+E63+E64+E65+E66+E67</f>
        <v>0</v>
      </c>
      <c r="F59" s="1055">
        <f>F60+F61+F62+F63+F64+F65+F66+F67</f>
        <v>0</v>
      </c>
      <c r="G59" s="797"/>
      <c r="H59" s="40"/>
      <c r="I59" s="38"/>
      <c r="J59" s="38"/>
      <c r="K59" s="38"/>
      <c r="L59" s="38"/>
      <c r="M59" s="38"/>
      <c r="N59" s="38"/>
      <c r="O59" s="759"/>
    </row>
    <row r="60" spans="1:15" ht="14.1" customHeight="1" x14ac:dyDescent="0.25">
      <c r="A60" s="95">
        <v>49</v>
      </c>
      <c r="B60" s="991" t="s">
        <v>112</v>
      </c>
      <c r="C60" s="997">
        <f t="shared" ref="C60:C70" si="2">D60+F60</f>
        <v>3.2</v>
      </c>
      <c r="D60" s="998">
        <v>3.2</v>
      </c>
      <c r="E60" s="998"/>
      <c r="F60" s="993"/>
      <c r="G60" s="55"/>
      <c r="H60" s="40"/>
      <c r="I60" s="38"/>
      <c r="J60" s="38"/>
      <c r="K60" s="38"/>
      <c r="L60" s="38"/>
      <c r="M60" s="38"/>
      <c r="N60" s="38"/>
      <c r="O60" s="759"/>
    </row>
    <row r="61" spans="1:15" ht="14.1" customHeight="1" x14ac:dyDescent="0.25">
      <c r="A61" s="95">
        <v>50</v>
      </c>
      <c r="B61" s="991" t="s">
        <v>113</v>
      </c>
      <c r="C61" s="997">
        <f t="shared" si="2"/>
        <v>2.1</v>
      </c>
      <c r="D61" s="998">
        <v>2.1</v>
      </c>
      <c r="E61" s="998"/>
      <c r="F61" s="993"/>
      <c r="G61" s="55"/>
      <c r="H61" s="40"/>
      <c r="I61" s="38"/>
      <c r="J61" s="38"/>
      <c r="K61" s="38"/>
      <c r="L61" s="38"/>
      <c r="M61" s="38"/>
      <c r="N61" s="38"/>
      <c r="O61" s="759"/>
    </row>
    <row r="62" spans="1:15" ht="14.1" customHeight="1" x14ac:dyDescent="0.25">
      <c r="A62" s="95">
        <v>51</v>
      </c>
      <c r="B62" s="991" t="s">
        <v>114</v>
      </c>
      <c r="C62" s="997">
        <f t="shared" si="2"/>
        <v>8</v>
      </c>
      <c r="D62" s="998">
        <v>8</v>
      </c>
      <c r="E62" s="998"/>
      <c r="F62" s="993"/>
      <c r="G62" s="55"/>
      <c r="H62" s="40"/>
      <c r="I62" s="38"/>
      <c r="J62" s="38"/>
      <c r="K62" s="38"/>
      <c r="L62" s="38"/>
      <c r="M62" s="38"/>
      <c r="N62" s="38"/>
      <c r="O62" s="759"/>
    </row>
    <row r="63" spans="1:15" ht="14.1" customHeight="1" x14ac:dyDescent="0.25">
      <c r="A63" s="95">
        <v>52</v>
      </c>
      <c r="B63" s="992" t="s">
        <v>115</v>
      </c>
      <c r="C63" s="997">
        <f t="shared" si="2"/>
        <v>1.6</v>
      </c>
      <c r="D63" s="998">
        <v>1.6</v>
      </c>
      <c r="E63" s="998"/>
      <c r="F63" s="993"/>
      <c r="G63" s="55"/>
      <c r="H63" s="40"/>
      <c r="I63" s="38"/>
      <c r="J63" s="38"/>
      <c r="K63" s="38"/>
      <c r="L63" s="38"/>
      <c r="M63" s="38"/>
      <c r="N63" s="38"/>
      <c r="O63" s="759"/>
    </row>
    <row r="64" spans="1:15" ht="14.1" customHeight="1" x14ac:dyDescent="0.25">
      <c r="A64" s="95">
        <v>53</v>
      </c>
      <c r="B64" s="992" t="s">
        <v>116</v>
      </c>
      <c r="C64" s="997">
        <f t="shared" si="2"/>
        <v>0.2</v>
      </c>
      <c r="D64" s="998">
        <v>0.2</v>
      </c>
      <c r="E64" s="998"/>
      <c r="F64" s="993"/>
      <c r="G64" s="55"/>
      <c r="H64" s="40"/>
      <c r="I64" s="38"/>
      <c r="J64" s="38"/>
      <c r="K64" s="38"/>
      <c r="L64" s="38"/>
      <c r="M64" s="38"/>
      <c r="N64" s="38"/>
      <c r="O64" s="759"/>
    </row>
    <row r="65" spans="1:15" ht="14.1" customHeight="1" x14ac:dyDescent="0.25">
      <c r="A65" s="95">
        <v>54</v>
      </c>
      <c r="B65" s="992" t="s">
        <v>117</v>
      </c>
      <c r="C65" s="997">
        <f t="shared" si="2"/>
        <v>1.2</v>
      </c>
      <c r="D65" s="998">
        <v>1.2</v>
      </c>
      <c r="E65" s="998"/>
      <c r="F65" s="993"/>
      <c r="G65" s="55"/>
      <c r="H65" s="40"/>
      <c r="I65" s="38"/>
      <c r="J65" s="38"/>
      <c r="K65" s="38"/>
      <c r="L65" s="38"/>
      <c r="M65" s="38"/>
      <c r="N65" s="38"/>
      <c r="O65" s="759"/>
    </row>
    <row r="66" spans="1:15" ht="14.1" customHeight="1" x14ac:dyDescent="0.25">
      <c r="A66" s="95">
        <v>55</v>
      </c>
      <c r="B66" s="991" t="s">
        <v>118</v>
      </c>
      <c r="C66" s="997">
        <f t="shared" si="2"/>
        <v>0.2</v>
      </c>
      <c r="D66" s="998">
        <v>0.2</v>
      </c>
      <c r="E66" s="998"/>
      <c r="F66" s="993"/>
      <c r="G66" s="55"/>
      <c r="H66" s="40"/>
      <c r="I66" s="38"/>
      <c r="J66" s="38"/>
      <c r="K66" s="38"/>
      <c r="L66" s="38"/>
      <c r="M66" s="38"/>
      <c r="N66" s="38"/>
      <c r="O66" s="759"/>
    </row>
    <row r="67" spans="1:15" ht="14.1" customHeight="1" x14ac:dyDescent="0.25">
      <c r="A67" s="95">
        <v>56</v>
      </c>
      <c r="B67" s="1008" t="s">
        <v>119</v>
      </c>
      <c r="C67" s="997">
        <f t="shared" si="2"/>
        <v>7.5</v>
      </c>
      <c r="D67" s="998">
        <v>7.5</v>
      </c>
      <c r="E67" s="862"/>
      <c r="F67" s="1010"/>
      <c r="G67" s="789"/>
      <c r="H67" s="40"/>
      <c r="I67" s="38"/>
      <c r="J67" s="38"/>
      <c r="K67" s="38"/>
      <c r="L67" s="38"/>
      <c r="M67" s="38"/>
      <c r="N67" s="38"/>
      <c r="O67" s="759"/>
    </row>
    <row r="68" spans="1:15" ht="15" customHeight="1" x14ac:dyDescent="0.25">
      <c r="A68" s="95">
        <v>57</v>
      </c>
      <c r="B68" s="1008" t="s">
        <v>152</v>
      </c>
      <c r="C68" s="997">
        <f t="shared" si="2"/>
        <v>450</v>
      </c>
      <c r="D68" s="998">
        <v>450</v>
      </c>
      <c r="E68" s="862">
        <v>28.6</v>
      </c>
      <c r="F68" s="1010"/>
      <c r="G68" s="789"/>
      <c r="H68" s="40"/>
      <c r="I68" s="38"/>
      <c r="J68" s="38"/>
      <c r="K68" s="38"/>
      <c r="L68" s="38"/>
      <c r="M68" s="38"/>
      <c r="N68" s="38"/>
      <c r="O68" s="759"/>
    </row>
    <row r="69" spans="1:15" ht="14.1" customHeight="1" x14ac:dyDescent="0.25">
      <c r="A69" s="95">
        <v>58</v>
      </c>
      <c r="B69" s="1004" t="s">
        <v>153</v>
      </c>
      <c r="C69" s="997">
        <f t="shared" si="2"/>
        <v>3</v>
      </c>
      <c r="D69" s="998">
        <v>3</v>
      </c>
      <c r="E69" s="862"/>
      <c r="F69" s="1010"/>
      <c r="G69" s="789"/>
      <c r="H69" s="40"/>
      <c r="I69" s="38"/>
      <c r="J69" s="38"/>
      <c r="K69" s="38"/>
      <c r="L69" s="38"/>
      <c r="M69" s="38"/>
      <c r="N69" s="38"/>
      <c r="O69" s="759"/>
    </row>
    <row r="70" spans="1:15" ht="15" customHeight="1" thickBot="1" x14ac:dyDescent="0.3">
      <c r="A70" s="95">
        <v>59</v>
      </c>
      <c r="B70" s="1056" t="s">
        <v>154</v>
      </c>
      <c r="C70" s="1020">
        <f t="shared" si="2"/>
        <v>5</v>
      </c>
      <c r="D70" s="1021">
        <v>5</v>
      </c>
      <c r="E70" s="1057"/>
      <c r="F70" s="1058"/>
      <c r="G70" s="789"/>
      <c r="H70" s="40"/>
      <c r="I70" s="38"/>
      <c r="J70" s="38"/>
      <c r="K70" s="38"/>
      <c r="L70" s="38"/>
      <c r="M70" s="38"/>
      <c r="N70" s="38"/>
      <c r="O70" s="759"/>
    </row>
    <row r="71" spans="1:15" ht="14.1" customHeight="1" thickBot="1" x14ac:dyDescent="0.3">
      <c r="A71" s="95">
        <v>60</v>
      </c>
      <c r="B71" s="1023" t="s">
        <v>137</v>
      </c>
      <c r="C71" s="1059">
        <f>C58</f>
        <v>482</v>
      </c>
      <c r="D71" s="1060">
        <f>D58</f>
        <v>482</v>
      </c>
      <c r="E71" s="1060">
        <f>E58</f>
        <v>28.6</v>
      </c>
      <c r="F71" s="1061">
        <f>F58</f>
        <v>0</v>
      </c>
      <c r="G71" s="798"/>
      <c r="H71" s="40"/>
      <c r="I71" s="38"/>
      <c r="J71" s="38"/>
      <c r="K71" s="38"/>
      <c r="L71" s="38"/>
      <c r="M71" s="38"/>
      <c r="N71" s="38"/>
      <c r="O71" s="759"/>
    </row>
    <row r="72" spans="1:15" ht="14.1" customHeight="1" thickBot="1" x14ac:dyDescent="0.3">
      <c r="A72" s="95">
        <v>61</v>
      </c>
      <c r="B72" s="1166" t="s">
        <v>155</v>
      </c>
      <c r="C72" s="1159"/>
      <c r="D72" s="1159"/>
      <c r="E72" s="1159"/>
      <c r="F72" s="1160"/>
      <c r="G72" s="776"/>
      <c r="H72" s="799"/>
      <c r="I72" s="38"/>
      <c r="J72" s="38"/>
      <c r="K72" s="38"/>
      <c r="L72" s="38"/>
      <c r="M72" s="38"/>
      <c r="N72" s="38"/>
      <c r="O72" s="759"/>
    </row>
    <row r="73" spans="1:15" ht="14.25" customHeight="1" x14ac:dyDescent="0.25">
      <c r="A73" s="95">
        <v>62</v>
      </c>
      <c r="B73" s="1027" t="s">
        <v>109</v>
      </c>
      <c r="C73" s="1062">
        <f>C74+C83+C93+C97+C98+C99+C102+C96+C101+C100+C92</f>
        <v>2128.5</v>
      </c>
      <c r="D73" s="1063">
        <f t="shared" ref="D73:F73" si="3">D74+D83+D93+D97+D98+D99+D102+D96+D101+D100+D92</f>
        <v>1833.5</v>
      </c>
      <c r="E73" s="1063">
        <f t="shared" si="3"/>
        <v>0</v>
      </c>
      <c r="F73" s="1064">
        <f t="shared" si="3"/>
        <v>295</v>
      </c>
      <c r="G73" s="792"/>
      <c r="H73" s="40"/>
      <c r="I73" s="38"/>
      <c r="J73" s="38"/>
      <c r="K73" s="38"/>
      <c r="L73" s="38"/>
      <c r="M73" s="38"/>
      <c r="N73" s="38"/>
      <c r="O73" s="759"/>
    </row>
    <row r="74" spans="1:15" ht="14.1" customHeight="1" x14ac:dyDescent="0.25">
      <c r="A74" s="95">
        <v>63</v>
      </c>
      <c r="B74" s="1065" t="s">
        <v>156</v>
      </c>
      <c r="C74" s="1066">
        <f>C75+C76+C77+C78+C79+C80+C81+C82</f>
        <v>180</v>
      </c>
      <c r="D74" s="1128">
        <f>D75+D76+D77+D78+D79+D80+D81+D82</f>
        <v>180</v>
      </c>
      <c r="E74" s="1128">
        <f>E75+E76+E77+E78+E79+E80+E81+E82</f>
        <v>0</v>
      </c>
      <c r="F74" s="1067">
        <f>F75+F76+F77+F78+F79+F80+F81+F82</f>
        <v>0</v>
      </c>
      <c r="G74" s="102"/>
      <c r="H74" s="40"/>
      <c r="I74" s="38"/>
      <c r="J74" s="38"/>
      <c r="K74" s="38"/>
      <c r="L74" s="38"/>
      <c r="M74" s="38"/>
      <c r="N74" s="38"/>
      <c r="O74" s="759"/>
    </row>
    <row r="75" spans="1:15" ht="14.1" customHeight="1" x14ac:dyDescent="0.25">
      <c r="A75" s="95">
        <v>64</v>
      </c>
      <c r="B75" s="991" t="s">
        <v>112</v>
      </c>
      <c r="C75" s="992">
        <f t="shared" ref="C75:C82" si="4">D75+F75</f>
        <v>9</v>
      </c>
      <c r="D75" s="1082">
        <v>9</v>
      </c>
      <c r="E75" s="1082"/>
      <c r="F75" s="993"/>
      <c r="G75" s="55"/>
      <c r="H75" s="40"/>
      <c r="I75" s="38"/>
      <c r="J75" s="38"/>
      <c r="K75" s="38"/>
      <c r="L75" s="38"/>
      <c r="M75" s="38"/>
      <c r="N75" s="38"/>
      <c r="O75" s="759"/>
    </row>
    <row r="76" spans="1:15" ht="14.1" customHeight="1" x14ac:dyDescent="0.25">
      <c r="A76" s="95">
        <v>65</v>
      </c>
      <c r="B76" s="991" t="s">
        <v>113</v>
      </c>
      <c r="C76" s="992">
        <f t="shared" si="4"/>
        <v>1.8</v>
      </c>
      <c r="D76" s="998">
        <v>1.8</v>
      </c>
      <c r="E76" s="998"/>
      <c r="F76" s="993"/>
      <c r="G76" s="55"/>
      <c r="H76" s="40"/>
      <c r="I76" s="38"/>
      <c r="J76" s="38"/>
      <c r="K76" s="38"/>
      <c r="L76" s="38"/>
      <c r="M76" s="38"/>
      <c r="N76" s="38"/>
      <c r="O76" s="759"/>
    </row>
    <row r="77" spans="1:15" ht="14.1" customHeight="1" x14ac:dyDescent="0.25">
      <c r="A77" s="95">
        <v>66</v>
      </c>
      <c r="B77" s="991" t="s">
        <v>114</v>
      </c>
      <c r="C77" s="992">
        <f t="shared" si="4"/>
        <v>60.2</v>
      </c>
      <c r="D77" s="998">
        <v>60.2</v>
      </c>
      <c r="E77" s="998"/>
      <c r="F77" s="993"/>
      <c r="G77" s="800"/>
      <c r="H77" s="40"/>
      <c r="I77" s="38"/>
      <c r="J77" s="38"/>
      <c r="K77" s="38"/>
      <c r="L77" s="38"/>
      <c r="M77" s="38"/>
      <c r="N77" s="38"/>
      <c r="O77" s="759"/>
    </row>
    <row r="78" spans="1:15" ht="14.1" customHeight="1" x14ac:dyDescent="0.25">
      <c r="A78" s="95">
        <v>67</v>
      </c>
      <c r="B78" s="991" t="s">
        <v>115</v>
      </c>
      <c r="C78" s="992">
        <f t="shared" si="4"/>
        <v>8.5</v>
      </c>
      <c r="D78" s="998">
        <v>8.5</v>
      </c>
      <c r="E78" s="998"/>
      <c r="F78" s="993"/>
      <c r="G78" s="55"/>
      <c r="H78" s="40"/>
      <c r="I78" s="38"/>
      <c r="J78" s="38"/>
      <c r="K78" s="38"/>
      <c r="L78" s="38"/>
      <c r="M78" s="38"/>
      <c r="N78" s="38"/>
      <c r="O78" s="759"/>
    </row>
    <row r="79" spans="1:15" ht="14.1" customHeight="1" x14ac:dyDescent="0.25">
      <c r="A79" s="95">
        <v>68</v>
      </c>
      <c r="B79" s="991" t="s">
        <v>116</v>
      </c>
      <c r="C79" s="992">
        <f t="shared" si="4"/>
        <v>6</v>
      </c>
      <c r="D79" s="998">
        <v>6</v>
      </c>
      <c r="E79" s="998"/>
      <c r="F79" s="993"/>
      <c r="G79" s="55"/>
      <c r="H79" s="40"/>
      <c r="I79" s="38"/>
      <c r="J79" s="38"/>
      <c r="K79" s="38"/>
      <c r="L79" s="38"/>
      <c r="M79" s="38"/>
      <c r="N79" s="38"/>
      <c r="O79" s="759"/>
    </row>
    <row r="80" spans="1:15" ht="14.1" customHeight="1" x14ac:dyDescent="0.25">
      <c r="A80" s="95">
        <v>69</v>
      </c>
      <c r="B80" s="991" t="s">
        <v>117</v>
      </c>
      <c r="C80" s="992">
        <f t="shared" si="4"/>
        <v>20</v>
      </c>
      <c r="D80" s="998">
        <v>20</v>
      </c>
      <c r="E80" s="998"/>
      <c r="F80" s="993"/>
      <c r="G80" s="55"/>
      <c r="H80" s="40"/>
      <c r="I80" s="38"/>
      <c r="J80" s="38"/>
      <c r="K80" s="38"/>
      <c r="L80" s="38"/>
      <c r="M80" s="38"/>
      <c r="N80" s="38"/>
      <c r="O80" s="759"/>
    </row>
    <row r="81" spans="1:15" ht="14.1" customHeight="1" x14ac:dyDescent="0.25">
      <c r="A81" s="95">
        <v>70</v>
      </c>
      <c r="B81" s="991" t="s">
        <v>118</v>
      </c>
      <c r="C81" s="992">
        <f t="shared" si="4"/>
        <v>15.5</v>
      </c>
      <c r="D81" s="998">
        <v>15.5</v>
      </c>
      <c r="E81" s="998"/>
      <c r="F81" s="993"/>
      <c r="G81" s="55"/>
      <c r="H81" s="40"/>
      <c r="I81" s="38"/>
      <c r="J81" s="38"/>
      <c r="K81" s="38"/>
      <c r="L81" s="38"/>
      <c r="M81" s="38"/>
      <c r="N81" s="38"/>
      <c r="O81" s="759"/>
    </row>
    <row r="82" spans="1:15" ht="14.1" customHeight="1" x14ac:dyDescent="0.25">
      <c r="A82" s="95">
        <v>71</v>
      </c>
      <c r="B82" s="1068" t="s">
        <v>119</v>
      </c>
      <c r="C82" s="992">
        <f t="shared" si="4"/>
        <v>59</v>
      </c>
      <c r="D82" s="998">
        <v>59</v>
      </c>
      <c r="E82" s="1014"/>
      <c r="F82" s="1069"/>
      <c r="G82" s="801"/>
      <c r="H82" s="40"/>
      <c r="I82" s="38"/>
      <c r="J82" s="38"/>
      <c r="K82" s="38"/>
      <c r="L82" s="38"/>
      <c r="M82" s="38"/>
      <c r="N82" s="38"/>
      <c r="O82" s="759"/>
    </row>
    <row r="83" spans="1:15" ht="14.1" customHeight="1" x14ac:dyDescent="0.25">
      <c r="A83" s="95">
        <v>72</v>
      </c>
      <c r="B83" s="1065" t="s">
        <v>157</v>
      </c>
      <c r="C83" s="1066">
        <f>C84+C85+C86+C87+C88+C89+C90+C91</f>
        <v>138</v>
      </c>
      <c r="D83" s="1070">
        <f>D84+D85+D86+D87+D88+D89+D90+D91</f>
        <v>138</v>
      </c>
      <c r="E83" s="1070">
        <f>E84+E85+E86+E87+E88+E89+E90+E91</f>
        <v>0</v>
      </c>
      <c r="F83" s="1067">
        <f>F84+F85+F86+F87+F88+F89+F90+F91</f>
        <v>0</v>
      </c>
      <c r="G83" s="802"/>
      <c r="H83" s="40"/>
      <c r="I83" s="38"/>
      <c r="J83" s="38"/>
      <c r="K83" s="38"/>
      <c r="L83" s="38"/>
      <c r="M83" s="38"/>
      <c r="N83" s="38"/>
      <c r="O83" s="759"/>
    </row>
    <row r="84" spans="1:15" ht="14.1" customHeight="1" x14ac:dyDescent="0.25">
      <c r="A84" s="95">
        <v>73</v>
      </c>
      <c r="B84" s="991" t="s">
        <v>112</v>
      </c>
      <c r="C84" s="992">
        <f t="shared" ref="C84:C92" si="5">D84+F84</f>
        <v>9.6</v>
      </c>
      <c r="D84" s="998">
        <v>9.6</v>
      </c>
      <c r="E84" s="998"/>
      <c r="F84" s="993"/>
      <c r="G84" s="803"/>
      <c r="H84" s="40"/>
      <c r="I84" s="38"/>
      <c r="J84" s="38"/>
      <c r="K84" s="38"/>
      <c r="L84" s="38"/>
      <c r="M84" s="38"/>
      <c r="N84" s="38"/>
      <c r="O84" s="759"/>
    </row>
    <row r="85" spans="1:15" ht="14.1" customHeight="1" x14ac:dyDescent="0.25">
      <c r="A85" s="95">
        <v>74</v>
      </c>
      <c r="B85" s="991" t="s">
        <v>113</v>
      </c>
      <c r="C85" s="992">
        <f t="shared" si="5"/>
        <v>7</v>
      </c>
      <c r="D85" s="998">
        <v>7</v>
      </c>
      <c r="E85" s="998"/>
      <c r="F85" s="993"/>
      <c r="G85" s="803"/>
      <c r="H85" s="40"/>
      <c r="I85" s="38"/>
      <c r="J85" s="38"/>
      <c r="K85" s="38"/>
      <c r="L85" s="38"/>
      <c r="M85" s="38"/>
      <c r="N85" s="38"/>
      <c r="O85" s="759"/>
    </row>
    <row r="86" spans="1:15" ht="14.1" customHeight="1" x14ac:dyDescent="0.25">
      <c r="A86" s="95">
        <v>75</v>
      </c>
      <c r="B86" s="991" t="s">
        <v>114</v>
      </c>
      <c r="C86" s="992">
        <f t="shared" si="5"/>
        <v>42</v>
      </c>
      <c r="D86" s="998">
        <v>42</v>
      </c>
      <c r="E86" s="998"/>
      <c r="F86" s="993"/>
      <c r="G86" s="803"/>
      <c r="H86" s="40"/>
      <c r="I86" s="38"/>
      <c r="J86" s="38"/>
      <c r="K86" s="38"/>
      <c r="L86" s="38"/>
      <c r="M86" s="38"/>
      <c r="N86" s="38"/>
      <c r="O86" s="759"/>
    </row>
    <row r="87" spans="1:15" ht="14.1" customHeight="1" x14ac:dyDescent="0.25">
      <c r="A87" s="95">
        <v>76</v>
      </c>
      <c r="B87" s="991" t="s">
        <v>115</v>
      </c>
      <c r="C87" s="992">
        <f t="shared" si="5"/>
        <v>9</v>
      </c>
      <c r="D87" s="998">
        <v>9</v>
      </c>
      <c r="E87" s="998"/>
      <c r="F87" s="993"/>
      <c r="G87" s="803"/>
      <c r="H87" s="40"/>
      <c r="I87" s="38"/>
      <c r="J87" s="38"/>
      <c r="K87" s="38"/>
      <c r="L87" s="38"/>
      <c r="M87" s="38"/>
      <c r="N87" s="38"/>
      <c r="O87" s="759"/>
    </row>
    <row r="88" spans="1:15" ht="14.1" customHeight="1" x14ac:dyDescent="0.25">
      <c r="A88" s="95">
        <v>77</v>
      </c>
      <c r="B88" s="991" t="s">
        <v>116</v>
      </c>
      <c r="C88" s="992">
        <f t="shared" si="5"/>
        <v>4</v>
      </c>
      <c r="D88" s="998">
        <v>4</v>
      </c>
      <c r="E88" s="998"/>
      <c r="F88" s="993"/>
      <c r="G88" s="803"/>
      <c r="H88" s="40"/>
      <c r="I88" s="38"/>
      <c r="J88" s="38"/>
      <c r="K88" s="38"/>
      <c r="L88" s="38"/>
      <c r="M88" s="38"/>
      <c r="N88" s="38"/>
      <c r="O88" s="759"/>
    </row>
    <row r="89" spans="1:15" ht="14.1" customHeight="1" x14ac:dyDescent="0.25">
      <c r="A89" s="95">
        <v>78</v>
      </c>
      <c r="B89" s="991" t="s">
        <v>117</v>
      </c>
      <c r="C89" s="992">
        <f t="shared" si="5"/>
        <v>17</v>
      </c>
      <c r="D89" s="998">
        <v>17</v>
      </c>
      <c r="E89" s="998"/>
      <c r="F89" s="993"/>
      <c r="G89" s="803"/>
      <c r="H89" s="40"/>
      <c r="I89" s="38"/>
      <c r="J89" s="38"/>
      <c r="K89" s="38"/>
      <c r="L89" s="38"/>
      <c r="M89" s="38"/>
      <c r="N89" s="38"/>
      <c r="O89" s="759"/>
    </row>
    <row r="90" spans="1:15" ht="14.1" customHeight="1" x14ac:dyDescent="0.25">
      <c r="A90" s="95">
        <v>79</v>
      </c>
      <c r="B90" s="992" t="s">
        <v>118</v>
      </c>
      <c r="C90" s="992">
        <f t="shared" si="5"/>
        <v>7.4</v>
      </c>
      <c r="D90" s="998">
        <v>7.4</v>
      </c>
      <c r="E90" s="998"/>
      <c r="F90" s="993"/>
      <c r="G90" s="803"/>
      <c r="H90" s="40"/>
      <c r="I90" s="38"/>
      <c r="J90" s="38"/>
      <c r="K90" s="38"/>
      <c r="L90" s="38"/>
      <c r="M90" s="38"/>
      <c r="N90" s="38"/>
      <c r="O90" s="759"/>
    </row>
    <row r="91" spans="1:15" ht="14.1" customHeight="1" x14ac:dyDescent="0.25">
      <c r="A91" s="95">
        <v>80</v>
      </c>
      <c r="B91" s="1068" t="s">
        <v>119</v>
      </c>
      <c r="C91" s="992">
        <f t="shared" si="5"/>
        <v>42</v>
      </c>
      <c r="D91" s="998">
        <v>42</v>
      </c>
      <c r="E91" s="1014"/>
      <c r="F91" s="1069"/>
      <c r="G91" s="804"/>
      <c r="H91" s="805"/>
      <c r="I91" s="38"/>
      <c r="J91" s="38"/>
      <c r="K91" s="38"/>
      <c r="L91" s="38"/>
      <c r="M91" s="38"/>
      <c r="N91" s="38"/>
      <c r="O91" s="759"/>
    </row>
    <row r="92" spans="1:15" ht="14.1" customHeight="1" x14ac:dyDescent="0.25">
      <c r="A92" s="95">
        <v>81</v>
      </c>
      <c r="B92" s="1005" t="s">
        <v>159</v>
      </c>
      <c r="C92" s="992">
        <f t="shared" si="5"/>
        <v>150</v>
      </c>
      <c r="D92" s="998">
        <v>150</v>
      </c>
      <c r="E92" s="1014"/>
      <c r="F92" s="1069"/>
      <c r="G92" s="804"/>
      <c r="H92" s="805"/>
      <c r="I92" s="38"/>
      <c r="J92" s="38"/>
      <c r="K92" s="38"/>
      <c r="L92" s="38"/>
      <c r="M92" s="38"/>
      <c r="N92" s="38"/>
      <c r="O92" s="765"/>
    </row>
    <row r="93" spans="1:15" ht="14.1" customHeight="1" x14ac:dyDescent="0.25">
      <c r="A93" s="95">
        <v>82</v>
      </c>
      <c r="B93" s="1011" t="s">
        <v>158</v>
      </c>
      <c r="C93" s="1066">
        <f>C94+C95</f>
        <v>380</v>
      </c>
      <c r="D93" s="1070">
        <f>D94+D95</f>
        <v>380</v>
      </c>
      <c r="E93" s="1070">
        <f>E94+E95</f>
        <v>0</v>
      </c>
      <c r="F93" s="1067">
        <f>F94+F95</f>
        <v>0</v>
      </c>
      <c r="G93" s="103"/>
      <c r="H93" s="806"/>
      <c r="I93" s="759"/>
      <c r="J93" s="38"/>
      <c r="K93" s="38"/>
      <c r="L93" s="38"/>
      <c r="M93" s="38"/>
      <c r="N93" s="38"/>
      <c r="O93" s="759"/>
    </row>
    <row r="94" spans="1:15" ht="14.1" customHeight="1" x14ac:dyDescent="0.25">
      <c r="A94" s="95">
        <v>83</v>
      </c>
      <c r="B94" s="992" t="s">
        <v>114</v>
      </c>
      <c r="C94" s="992">
        <f t="shared" ref="C94:C102" si="6">D94+F94</f>
        <v>185</v>
      </c>
      <c r="D94" s="998">
        <v>185</v>
      </c>
      <c r="E94" s="998"/>
      <c r="F94" s="993"/>
      <c r="G94" s="55"/>
      <c r="H94" s="759"/>
      <c r="I94" s="759"/>
      <c r="J94" s="38"/>
      <c r="K94" s="38"/>
      <c r="L94" s="38"/>
      <c r="M94" s="38"/>
      <c r="N94" s="38"/>
      <c r="O94" s="759"/>
    </row>
    <row r="95" spans="1:15" ht="14.1" customHeight="1" x14ac:dyDescent="0.25">
      <c r="A95" s="95">
        <v>84</v>
      </c>
      <c r="B95" s="1005" t="s">
        <v>119</v>
      </c>
      <c r="C95" s="992">
        <f t="shared" si="6"/>
        <v>195</v>
      </c>
      <c r="D95" s="998">
        <v>195</v>
      </c>
      <c r="E95" s="998"/>
      <c r="F95" s="993"/>
      <c r="G95" s="55"/>
      <c r="H95" s="759"/>
      <c r="I95" s="759"/>
      <c r="J95" s="38"/>
      <c r="K95" s="38"/>
      <c r="L95" s="38"/>
      <c r="M95" s="38"/>
      <c r="N95" s="38"/>
      <c r="O95" s="759"/>
    </row>
    <row r="96" spans="1:15" ht="27.75" customHeight="1" x14ac:dyDescent="0.25">
      <c r="A96" s="95">
        <v>85</v>
      </c>
      <c r="B96" s="1004" t="s">
        <v>160</v>
      </c>
      <c r="C96" s="992">
        <f t="shared" si="6"/>
        <v>250</v>
      </c>
      <c r="D96" s="998">
        <v>250</v>
      </c>
      <c r="E96" s="998"/>
      <c r="F96" s="993"/>
      <c r="G96" s="55"/>
      <c r="H96" s="104"/>
      <c r="I96" s="779"/>
      <c r="J96" s="38"/>
      <c r="K96" s="38"/>
      <c r="L96" s="38"/>
      <c r="M96" s="38"/>
      <c r="N96" s="38"/>
      <c r="O96" s="759"/>
    </row>
    <row r="97" spans="1:15" ht="41.25" customHeight="1" x14ac:dyDescent="0.25">
      <c r="A97" s="95">
        <v>86</v>
      </c>
      <c r="B97" s="1004" t="s">
        <v>161</v>
      </c>
      <c r="C97" s="992">
        <v>20</v>
      </c>
      <c r="D97" s="998">
        <v>20</v>
      </c>
      <c r="E97" s="998"/>
      <c r="F97" s="993"/>
      <c r="G97" s="55"/>
      <c r="H97" s="779"/>
      <c r="I97" s="779"/>
      <c r="J97" s="38"/>
      <c r="K97" s="38"/>
      <c r="L97" s="38"/>
      <c r="M97" s="38"/>
      <c r="N97" s="38"/>
      <c r="O97" s="759"/>
    </row>
    <row r="98" spans="1:15" ht="14.1" customHeight="1" x14ac:dyDescent="0.25">
      <c r="A98" s="95">
        <v>87</v>
      </c>
      <c r="B98" s="1004" t="s">
        <v>162</v>
      </c>
      <c r="C98" s="992">
        <f t="shared" si="6"/>
        <v>20</v>
      </c>
      <c r="D98" s="998">
        <v>20</v>
      </c>
      <c r="E98" s="998"/>
      <c r="F98" s="993"/>
      <c r="G98" s="55"/>
      <c r="H98" s="779"/>
      <c r="I98" s="779"/>
      <c r="J98" s="38"/>
      <c r="K98" s="38"/>
      <c r="L98" s="38"/>
      <c r="M98" s="38"/>
      <c r="N98" s="38"/>
      <c r="O98" s="759"/>
    </row>
    <row r="99" spans="1:15" ht="14.1" customHeight="1" x14ac:dyDescent="0.25">
      <c r="A99" s="95">
        <v>88</v>
      </c>
      <c r="B99" s="1072" t="s">
        <v>163</v>
      </c>
      <c r="C99" s="992">
        <f t="shared" si="6"/>
        <v>517</v>
      </c>
      <c r="D99" s="1016">
        <v>517</v>
      </c>
      <c r="E99" s="1016"/>
      <c r="F99" s="1071"/>
      <c r="G99" s="55"/>
      <c r="H99" s="788"/>
      <c r="I99" s="779"/>
      <c r="J99" s="57"/>
      <c r="K99" s="38"/>
      <c r="L99" s="38"/>
      <c r="M99" s="38"/>
      <c r="N99" s="38"/>
      <c r="O99" s="759"/>
    </row>
    <row r="100" spans="1:15" ht="14.1" customHeight="1" x14ac:dyDescent="0.25">
      <c r="A100" s="95">
        <v>89</v>
      </c>
      <c r="B100" s="1072" t="s">
        <v>164</v>
      </c>
      <c r="C100" s="992">
        <f t="shared" si="6"/>
        <v>295</v>
      </c>
      <c r="D100" s="1016"/>
      <c r="E100" s="1016"/>
      <c r="F100" s="1071">
        <v>295</v>
      </c>
      <c r="G100" s="55"/>
      <c r="H100" s="788"/>
      <c r="I100" s="779"/>
      <c r="J100" s="57"/>
      <c r="K100" s="38"/>
      <c r="L100" s="38"/>
      <c r="M100" s="38"/>
      <c r="N100" s="38"/>
      <c r="O100" s="759"/>
    </row>
    <row r="101" spans="1:15" ht="14.1" customHeight="1" x14ac:dyDescent="0.25">
      <c r="A101" s="95">
        <v>90</v>
      </c>
      <c r="B101" s="1072" t="s">
        <v>165</v>
      </c>
      <c r="C101" s="992">
        <f t="shared" si="6"/>
        <v>28.5</v>
      </c>
      <c r="D101" s="1016">
        <v>28.5</v>
      </c>
      <c r="E101" s="1016"/>
      <c r="F101" s="1071"/>
      <c r="G101" s="55"/>
      <c r="H101" s="30"/>
      <c r="I101" s="38"/>
      <c r="J101" s="57"/>
      <c r="K101" s="38"/>
      <c r="L101" s="38"/>
      <c r="M101" s="38"/>
      <c r="N101" s="38"/>
      <c r="O101" s="759"/>
    </row>
    <row r="102" spans="1:15" ht="14.1" customHeight="1" thickBot="1" x14ac:dyDescent="0.3">
      <c r="A102" s="95">
        <v>91</v>
      </c>
      <c r="B102" s="1073" t="s">
        <v>166</v>
      </c>
      <c r="C102" s="1020">
        <f t="shared" si="6"/>
        <v>150</v>
      </c>
      <c r="D102" s="1021">
        <v>150</v>
      </c>
      <c r="E102" s="1021"/>
      <c r="F102" s="1074"/>
      <c r="G102" s="55"/>
      <c r="H102" s="30"/>
      <c r="I102" s="38"/>
      <c r="J102" s="38"/>
      <c r="K102" s="38"/>
      <c r="L102" s="38"/>
      <c r="M102" s="38"/>
      <c r="N102" s="38"/>
      <c r="O102" s="759"/>
    </row>
    <row r="103" spans="1:15" ht="14.1" customHeight="1" thickBot="1" x14ac:dyDescent="0.3">
      <c r="A103" s="95">
        <v>92</v>
      </c>
      <c r="B103" s="1023" t="s">
        <v>137</v>
      </c>
      <c r="C103" s="1024">
        <f>C73</f>
        <v>2128.5</v>
      </c>
      <c r="D103" s="1025">
        <f>D73</f>
        <v>1833.5</v>
      </c>
      <c r="E103" s="1025">
        <f>E73</f>
        <v>0</v>
      </c>
      <c r="F103" s="1075">
        <f>F73</f>
        <v>295</v>
      </c>
      <c r="G103" s="807"/>
      <c r="H103" s="38"/>
      <c r="I103" s="38"/>
      <c r="J103" s="38"/>
      <c r="K103" s="38"/>
      <c r="L103" s="38"/>
      <c r="M103" s="38"/>
      <c r="N103" s="38"/>
      <c r="O103" s="759"/>
    </row>
    <row r="104" spans="1:15" ht="14.1" customHeight="1" thickBot="1" x14ac:dyDescent="0.3">
      <c r="A104" s="95">
        <v>93</v>
      </c>
      <c r="B104" s="1152" t="s">
        <v>167</v>
      </c>
      <c r="C104" s="1153"/>
      <c r="D104" s="1153"/>
      <c r="E104" s="1153"/>
      <c r="F104" s="1154"/>
      <c r="G104" s="808"/>
      <c r="H104" s="38"/>
      <c r="I104" s="38"/>
      <c r="J104" s="38"/>
      <c r="K104" s="38"/>
      <c r="L104" s="38"/>
      <c r="M104" s="38"/>
      <c r="N104" s="38"/>
      <c r="O104" s="759"/>
    </row>
    <row r="105" spans="1:15" ht="14.1" customHeight="1" x14ac:dyDescent="0.25">
      <c r="A105" s="95">
        <v>94</v>
      </c>
      <c r="B105" s="1076" t="s">
        <v>109</v>
      </c>
      <c r="C105" s="1077">
        <f>C106</f>
        <v>527.48599999999999</v>
      </c>
      <c r="D105" s="1077">
        <f>D106</f>
        <v>50</v>
      </c>
      <c r="E105" s="1077">
        <f>E106</f>
        <v>0</v>
      </c>
      <c r="F105" s="1077">
        <f>F106</f>
        <v>477.48599999999999</v>
      </c>
      <c r="G105" s="792"/>
      <c r="H105" s="38"/>
      <c r="I105" s="38"/>
      <c r="J105" s="38"/>
      <c r="K105" s="38"/>
      <c r="L105" s="38"/>
      <c r="M105" s="38"/>
      <c r="N105" s="38"/>
      <c r="O105" s="759"/>
    </row>
    <row r="106" spans="1:15" ht="18.75" customHeight="1" thickBot="1" x14ac:dyDescent="0.3">
      <c r="A106" s="95">
        <v>95</v>
      </c>
      <c r="B106" s="1078" t="s">
        <v>168</v>
      </c>
      <c r="C106" s="1079">
        <f>D106+F106</f>
        <v>527.48599999999999</v>
      </c>
      <c r="D106" s="998">
        <v>50</v>
      </c>
      <c r="E106" s="998"/>
      <c r="F106" s="993">
        <v>477.48599999999999</v>
      </c>
      <c r="G106" s="55"/>
      <c r="H106" s="788"/>
      <c r="I106" s="30"/>
      <c r="J106" s="38"/>
      <c r="K106" s="38"/>
      <c r="L106" s="38"/>
      <c r="M106" s="38"/>
      <c r="N106" s="38"/>
      <c r="O106" s="759"/>
    </row>
    <row r="107" spans="1:15" ht="14.1" customHeight="1" thickBot="1" x14ac:dyDescent="0.3">
      <c r="A107" s="95">
        <v>96</v>
      </c>
      <c r="B107" s="1023" t="s">
        <v>137</v>
      </c>
      <c r="C107" s="1045">
        <f>C105</f>
        <v>527.48599999999999</v>
      </c>
      <c r="D107" s="1046">
        <f>D105</f>
        <v>50</v>
      </c>
      <c r="E107" s="1046">
        <f>E105</f>
        <v>0</v>
      </c>
      <c r="F107" s="1080">
        <f>F105</f>
        <v>477.48599999999999</v>
      </c>
      <c r="G107" s="809"/>
      <c r="H107" s="38"/>
      <c r="I107" s="38"/>
      <c r="J107" s="38"/>
      <c r="K107" s="38"/>
      <c r="L107" s="38"/>
      <c r="M107" s="38"/>
      <c r="N107" s="38"/>
      <c r="O107" s="759"/>
    </row>
    <row r="108" spans="1:15" ht="14.1" customHeight="1" thickBot="1" x14ac:dyDescent="0.3">
      <c r="A108" s="95">
        <v>97</v>
      </c>
      <c r="B108" s="1155" t="s">
        <v>169</v>
      </c>
      <c r="C108" s="1156"/>
      <c r="D108" s="1156"/>
      <c r="E108" s="1156"/>
      <c r="F108" s="1157"/>
      <c r="G108" s="810"/>
      <c r="H108" s="777"/>
      <c r="I108" s="38"/>
      <c r="J108" s="38"/>
      <c r="K108" s="38"/>
      <c r="L108" s="38"/>
      <c r="M108" s="38"/>
      <c r="N108" s="38"/>
      <c r="O108" s="759"/>
    </row>
    <row r="109" spans="1:15" ht="14.1" customHeight="1" x14ac:dyDescent="0.25">
      <c r="A109" s="95">
        <v>98</v>
      </c>
      <c r="B109" s="987" t="s">
        <v>109</v>
      </c>
      <c r="C109" s="1062">
        <f>C110+C113+C114+C115+C116+C117+C118+C119+C120+C121+C112+C111</f>
        <v>919.5</v>
      </c>
      <c r="D109" s="1063">
        <f>D110+D113+D114+D115+D116+D117+D118+D119+D120+D121+D112+D111</f>
        <v>919.5</v>
      </c>
      <c r="E109" s="1063">
        <f>E110+E113+E114+E115+E116+E117+E118+E119+E120+E121+E112+E111</f>
        <v>0</v>
      </c>
      <c r="F109" s="1064">
        <f>F110+F113+F114+F115+F116+F117+F118+F119+F120+F121+F112+F111</f>
        <v>0</v>
      </c>
      <c r="G109" s="792"/>
      <c r="H109" s="38"/>
      <c r="I109" s="38"/>
      <c r="J109" s="38"/>
      <c r="K109" s="38"/>
      <c r="L109" s="38"/>
      <c r="M109" s="38"/>
      <c r="N109" s="38"/>
      <c r="O109" s="759"/>
    </row>
    <row r="110" spans="1:15" ht="14.1" customHeight="1" x14ac:dyDescent="0.25">
      <c r="A110" s="95">
        <v>99</v>
      </c>
      <c r="B110" s="1081" t="s">
        <v>170</v>
      </c>
      <c r="C110" s="997">
        <f t="shared" ref="C110:C125" si="7">D110+F110</f>
        <v>95</v>
      </c>
      <c r="D110" s="1082">
        <v>95</v>
      </c>
      <c r="E110" s="1082"/>
      <c r="F110" s="999"/>
      <c r="G110" s="55"/>
      <c r="H110" s="38"/>
      <c r="I110" s="38"/>
      <c r="J110" s="38"/>
      <c r="K110" s="38"/>
      <c r="L110" s="38"/>
      <c r="M110" s="38"/>
      <c r="N110" s="38"/>
      <c r="O110" s="759"/>
    </row>
    <row r="111" spans="1:15" ht="26.25" customHeight="1" x14ac:dyDescent="0.25">
      <c r="A111" s="95">
        <v>100</v>
      </c>
      <c r="B111" s="1122" t="s">
        <v>405</v>
      </c>
      <c r="C111" s="997">
        <v>50</v>
      </c>
      <c r="D111" s="1082">
        <v>50</v>
      </c>
      <c r="E111" s="1082"/>
      <c r="F111" s="999"/>
      <c r="G111" s="55"/>
      <c r="H111" s="811"/>
      <c r="I111" s="38"/>
      <c r="J111" s="38"/>
      <c r="K111" s="38"/>
      <c r="L111" s="38"/>
      <c r="M111" s="38"/>
      <c r="N111" s="38"/>
      <c r="O111" s="759"/>
    </row>
    <row r="112" spans="1:15" ht="23.25" customHeight="1" x14ac:dyDescent="0.25">
      <c r="A112" s="95">
        <v>101</v>
      </c>
      <c r="B112" s="1002" t="s">
        <v>171</v>
      </c>
      <c r="C112" s="997">
        <f t="shared" si="7"/>
        <v>35</v>
      </c>
      <c r="D112" s="998">
        <v>35</v>
      </c>
      <c r="E112" s="998"/>
      <c r="F112" s="999"/>
      <c r="G112" s="55"/>
      <c r="H112" s="38"/>
      <c r="I112" s="38"/>
      <c r="J112" s="38"/>
      <c r="K112" s="38"/>
      <c r="L112" s="38"/>
      <c r="M112" s="38"/>
      <c r="N112" s="38"/>
      <c r="O112" s="759"/>
    </row>
    <row r="113" spans="1:15" ht="27.75" customHeight="1" x14ac:dyDescent="0.25">
      <c r="A113" s="95">
        <v>102</v>
      </c>
      <c r="B113" s="1068" t="s">
        <v>172</v>
      </c>
      <c r="C113" s="997">
        <f t="shared" si="7"/>
        <v>95</v>
      </c>
      <c r="D113" s="998">
        <v>95</v>
      </c>
      <c r="E113" s="998"/>
      <c r="F113" s="999"/>
      <c r="G113" s="55"/>
      <c r="H113" s="30"/>
      <c r="I113" s="38"/>
      <c r="J113" s="38"/>
      <c r="K113" s="38"/>
      <c r="L113" s="38"/>
      <c r="M113" s="38"/>
      <c r="N113" s="38"/>
      <c r="O113" s="759"/>
    </row>
    <row r="114" spans="1:15" ht="16.5" customHeight="1" x14ac:dyDescent="0.25">
      <c r="A114" s="95">
        <v>103</v>
      </c>
      <c r="B114" s="1083" t="s">
        <v>173</v>
      </c>
      <c r="C114" s="997">
        <f t="shared" si="7"/>
        <v>363.5</v>
      </c>
      <c r="D114" s="998">
        <v>363.5</v>
      </c>
      <c r="E114" s="998"/>
      <c r="F114" s="999"/>
      <c r="G114" s="55"/>
      <c r="H114" s="30"/>
      <c r="I114" s="38"/>
      <c r="J114" s="38"/>
      <c r="K114" s="38"/>
      <c r="L114" s="38"/>
      <c r="M114" s="38"/>
      <c r="N114" s="38"/>
      <c r="O114" s="759"/>
    </row>
    <row r="115" spans="1:15" ht="18.75" customHeight="1" x14ac:dyDescent="0.25">
      <c r="A115" s="95">
        <v>104</v>
      </c>
      <c r="B115" s="1083" t="s">
        <v>174</v>
      </c>
      <c r="C115" s="997">
        <f t="shared" si="7"/>
        <v>101</v>
      </c>
      <c r="D115" s="998">
        <v>101</v>
      </c>
      <c r="E115" s="998"/>
      <c r="F115" s="999"/>
      <c r="G115" s="55"/>
      <c r="H115" s="38"/>
      <c r="I115" s="38"/>
      <c r="J115" s="38"/>
      <c r="K115" s="38"/>
      <c r="L115" s="38"/>
      <c r="M115" s="38"/>
      <c r="N115" s="38"/>
      <c r="O115" s="759"/>
    </row>
    <row r="116" spans="1:15" ht="14.1" customHeight="1" x14ac:dyDescent="0.25">
      <c r="A116" s="95">
        <v>105</v>
      </c>
      <c r="B116" s="1083" t="s">
        <v>175</v>
      </c>
      <c r="C116" s="997">
        <f t="shared" si="7"/>
        <v>30</v>
      </c>
      <c r="D116" s="998">
        <v>30</v>
      </c>
      <c r="E116" s="998"/>
      <c r="F116" s="999"/>
      <c r="G116" s="55"/>
      <c r="H116" s="38"/>
      <c r="I116" s="38"/>
      <c r="J116" s="38"/>
      <c r="K116" s="38"/>
      <c r="L116" s="38"/>
      <c r="M116" s="38"/>
      <c r="N116" s="38"/>
      <c r="O116" s="759"/>
    </row>
    <row r="117" spans="1:15" ht="14.1" customHeight="1" x14ac:dyDescent="0.25">
      <c r="A117" s="95">
        <v>106</v>
      </c>
      <c r="B117" s="1081" t="s">
        <v>176</v>
      </c>
      <c r="C117" s="997">
        <f t="shared" si="7"/>
        <v>15</v>
      </c>
      <c r="D117" s="998">
        <v>15</v>
      </c>
      <c r="E117" s="998"/>
      <c r="F117" s="999"/>
      <c r="G117" s="55"/>
      <c r="H117" s="30"/>
      <c r="I117" s="38"/>
      <c r="J117" s="38"/>
      <c r="K117" s="38"/>
      <c r="L117" s="38"/>
      <c r="M117" s="38"/>
      <c r="N117" s="38"/>
      <c r="O117" s="759"/>
    </row>
    <row r="118" spans="1:15" ht="15" customHeight="1" x14ac:dyDescent="0.25">
      <c r="A118" s="95">
        <v>107</v>
      </c>
      <c r="B118" s="1008" t="s">
        <v>177</v>
      </c>
      <c r="C118" s="997">
        <f t="shared" si="7"/>
        <v>20</v>
      </c>
      <c r="D118" s="998">
        <v>20</v>
      </c>
      <c r="E118" s="998"/>
      <c r="F118" s="999"/>
      <c r="G118" s="55"/>
      <c r="H118" s="38"/>
      <c r="I118" s="38"/>
      <c r="J118" s="38"/>
      <c r="K118" s="38"/>
      <c r="L118" s="38"/>
      <c r="M118" s="38"/>
      <c r="N118" s="38"/>
      <c r="O118" s="759"/>
    </row>
    <row r="119" spans="1:15" ht="14.1" customHeight="1" x14ac:dyDescent="0.25">
      <c r="A119" s="95">
        <v>108</v>
      </c>
      <c r="B119" s="1005" t="s">
        <v>178</v>
      </c>
      <c r="C119" s="997">
        <f t="shared" si="7"/>
        <v>5</v>
      </c>
      <c r="D119" s="998">
        <v>5</v>
      </c>
      <c r="E119" s="998"/>
      <c r="F119" s="999"/>
      <c r="G119" s="55"/>
      <c r="H119" s="38"/>
      <c r="I119" s="38"/>
      <c r="J119" s="38"/>
      <c r="K119" s="38"/>
      <c r="L119" s="38"/>
      <c r="M119" s="38"/>
      <c r="N119" s="38"/>
      <c r="O119" s="759"/>
    </row>
    <row r="120" spans="1:15" ht="14.25" customHeight="1" x14ac:dyDescent="0.25">
      <c r="A120" s="95">
        <v>109</v>
      </c>
      <c r="B120" s="992" t="s">
        <v>179</v>
      </c>
      <c r="C120" s="997">
        <f t="shared" si="7"/>
        <v>85</v>
      </c>
      <c r="D120" s="998">
        <v>85</v>
      </c>
      <c r="E120" s="998"/>
      <c r="F120" s="999"/>
      <c r="G120" s="55"/>
      <c r="H120" s="30"/>
      <c r="I120" s="30"/>
      <c r="J120" s="38"/>
      <c r="K120" s="38"/>
      <c r="L120" s="38"/>
      <c r="M120" s="38"/>
      <c r="N120" s="38"/>
      <c r="O120" s="759"/>
    </row>
    <row r="121" spans="1:15" ht="14.1" customHeight="1" x14ac:dyDescent="0.25">
      <c r="A121" s="95">
        <v>110</v>
      </c>
      <c r="B121" s="1005" t="s">
        <v>180</v>
      </c>
      <c r="C121" s="997">
        <f t="shared" si="7"/>
        <v>25</v>
      </c>
      <c r="D121" s="998">
        <v>25</v>
      </c>
      <c r="E121" s="998"/>
      <c r="F121" s="999"/>
      <c r="G121" s="55"/>
      <c r="H121" s="30"/>
      <c r="I121" s="38"/>
      <c r="J121" s="38"/>
      <c r="K121" s="38"/>
      <c r="L121" s="38"/>
      <c r="M121" s="38"/>
      <c r="N121" s="38"/>
      <c r="O121" s="759"/>
    </row>
    <row r="122" spans="1:15" ht="14.1" customHeight="1" x14ac:dyDescent="0.25">
      <c r="A122" s="95">
        <v>111</v>
      </c>
      <c r="B122" s="1038" t="s">
        <v>181</v>
      </c>
      <c r="C122" s="997">
        <f t="shared" si="7"/>
        <v>155.6</v>
      </c>
      <c r="D122" s="998">
        <v>155.6</v>
      </c>
      <c r="E122" s="998">
        <v>92</v>
      </c>
      <c r="F122" s="999"/>
      <c r="G122" s="55"/>
      <c r="H122" s="30"/>
      <c r="I122" s="38"/>
      <c r="J122" s="57"/>
      <c r="K122" s="38"/>
      <c r="L122" s="38"/>
      <c r="M122" s="38"/>
      <c r="N122" s="38"/>
      <c r="O122" s="759"/>
    </row>
    <row r="123" spans="1:15" ht="14.25" customHeight="1" x14ac:dyDescent="0.25">
      <c r="A123" s="95">
        <v>112</v>
      </c>
      <c r="B123" s="1084" t="s">
        <v>182</v>
      </c>
      <c r="C123" s="997">
        <f t="shared" si="7"/>
        <v>154.6</v>
      </c>
      <c r="D123" s="998">
        <v>154.6</v>
      </c>
      <c r="E123" s="998">
        <v>97</v>
      </c>
      <c r="F123" s="999"/>
      <c r="G123" s="55"/>
      <c r="H123" s="30"/>
      <c r="I123" s="38"/>
      <c r="J123" s="38"/>
      <c r="K123" s="38"/>
      <c r="L123" s="38"/>
      <c r="M123" s="38"/>
      <c r="N123" s="38"/>
      <c r="O123" s="759"/>
    </row>
    <row r="124" spans="1:15" ht="15" customHeight="1" x14ac:dyDescent="0.25">
      <c r="A124" s="95">
        <v>113</v>
      </c>
      <c r="B124" s="1085" t="s">
        <v>183</v>
      </c>
      <c r="C124" s="997">
        <f t="shared" si="7"/>
        <v>523</v>
      </c>
      <c r="D124" s="1016">
        <v>515</v>
      </c>
      <c r="E124" s="1016">
        <v>360.8</v>
      </c>
      <c r="F124" s="1086">
        <v>8</v>
      </c>
      <c r="G124" s="55"/>
      <c r="H124" s="30"/>
      <c r="I124" s="38"/>
      <c r="J124" s="38"/>
      <c r="K124" s="38"/>
      <c r="L124" s="38"/>
      <c r="M124" s="38"/>
      <c r="N124" s="38"/>
      <c r="O124" s="759"/>
    </row>
    <row r="125" spans="1:15" ht="15.75" customHeight="1" thickBot="1" x14ac:dyDescent="0.3">
      <c r="A125" s="95">
        <v>114</v>
      </c>
      <c r="B125" s="1087" t="s">
        <v>184</v>
      </c>
      <c r="C125" s="1020">
        <f t="shared" si="7"/>
        <v>257.5</v>
      </c>
      <c r="D125" s="1088">
        <v>257.5</v>
      </c>
      <c r="E125" s="1021">
        <v>170</v>
      </c>
      <c r="F125" s="1022"/>
      <c r="G125" s="55"/>
      <c r="H125" s="30"/>
      <c r="I125" s="38"/>
      <c r="J125" s="38"/>
      <c r="K125" s="38"/>
      <c r="L125" s="38"/>
      <c r="M125" s="38"/>
      <c r="N125" s="38"/>
      <c r="O125" s="759"/>
    </row>
    <row r="126" spans="1:15" ht="14.1" customHeight="1" thickBot="1" x14ac:dyDescent="0.3">
      <c r="A126" s="95">
        <v>115</v>
      </c>
      <c r="B126" s="1089" t="s">
        <v>137</v>
      </c>
      <c r="C126" s="1090">
        <f>C109+C123+C124+C125+C122</f>
        <v>2010.1999999999998</v>
      </c>
      <c r="D126" s="1091">
        <f>D109+D123+D124+D125+D122</f>
        <v>2002.1999999999998</v>
      </c>
      <c r="E126" s="1091">
        <f>E109+E123+E124+E125+E122</f>
        <v>719.8</v>
      </c>
      <c r="F126" s="1026">
        <f>F109+F123+F124+F125+F122</f>
        <v>8</v>
      </c>
      <c r="G126" s="778"/>
      <c r="H126" s="30"/>
      <c r="I126" s="38"/>
      <c r="J126" s="38"/>
      <c r="K126" s="38"/>
      <c r="L126" s="38"/>
      <c r="M126" s="38"/>
      <c r="N126" s="38"/>
      <c r="O126" s="759"/>
    </row>
    <row r="127" spans="1:15" ht="14.1" customHeight="1" thickBot="1" x14ac:dyDescent="0.3">
      <c r="A127" s="95">
        <v>116</v>
      </c>
      <c r="B127" s="1158" t="s">
        <v>185</v>
      </c>
      <c r="C127" s="1159"/>
      <c r="D127" s="1159"/>
      <c r="E127" s="1159"/>
      <c r="F127" s="1160"/>
      <c r="G127" s="812"/>
      <c r="H127" s="777"/>
      <c r="I127" s="38"/>
      <c r="J127" s="38"/>
      <c r="K127" s="38"/>
      <c r="L127" s="38"/>
      <c r="M127" s="38"/>
      <c r="N127" s="38"/>
      <c r="O127" s="759"/>
    </row>
    <row r="128" spans="1:15" ht="14.1" customHeight="1" x14ac:dyDescent="0.25">
      <c r="A128" s="95">
        <v>117</v>
      </c>
      <c r="B128" s="1092" t="s">
        <v>186</v>
      </c>
      <c r="C128" s="1093">
        <f t="shared" ref="C128:C157" si="8">D128+F128</f>
        <v>181.8</v>
      </c>
      <c r="D128" s="1094">
        <v>181.8</v>
      </c>
      <c r="E128" s="1094">
        <v>90</v>
      </c>
      <c r="F128" s="1095"/>
      <c r="G128" s="803"/>
      <c r="H128" s="55"/>
      <c r="I128" s="38"/>
      <c r="J128" s="38"/>
      <c r="K128" s="38"/>
      <c r="L128" s="38"/>
      <c r="M128" s="38"/>
      <c r="N128" s="38"/>
      <c r="O128" s="759"/>
    </row>
    <row r="129" spans="1:15" ht="14.1" customHeight="1" x14ac:dyDescent="0.25">
      <c r="A129" s="95">
        <v>118</v>
      </c>
      <c r="B129" s="1038" t="s">
        <v>187</v>
      </c>
      <c r="C129" s="1004">
        <f t="shared" si="8"/>
        <v>95.3</v>
      </c>
      <c r="D129" s="854">
        <v>95.3</v>
      </c>
      <c r="E129" s="854">
        <v>52.6</v>
      </c>
      <c r="F129" s="1096"/>
      <c r="G129" s="55"/>
      <c r="H129" s="55"/>
      <c r="I129" s="38"/>
      <c r="J129" s="38"/>
      <c r="K129" s="38"/>
      <c r="L129" s="38"/>
      <c r="M129" s="38"/>
      <c r="N129" s="38"/>
      <c r="O129" s="759"/>
    </row>
    <row r="130" spans="1:15" ht="14.1" customHeight="1" x14ac:dyDescent="0.25">
      <c r="A130" s="95">
        <v>119</v>
      </c>
      <c r="B130" s="1038" t="s">
        <v>188</v>
      </c>
      <c r="C130" s="1097">
        <f t="shared" si="8"/>
        <v>321.59999999999997</v>
      </c>
      <c r="D130" s="854">
        <v>320.39999999999998</v>
      </c>
      <c r="E130" s="854">
        <v>190</v>
      </c>
      <c r="F130" s="1098">
        <v>1.2</v>
      </c>
      <c r="G130" s="55"/>
      <c r="H130" s="55"/>
      <c r="I130" s="38"/>
      <c r="J130" s="38"/>
      <c r="K130" s="38"/>
      <c r="L130" s="38"/>
      <c r="M130" s="38"/>
      <c r="N130" s="38"/>
      <c r="O130" s="759"/>
    </row>
    <row r="131" spans="1:15" ht="14.1" customHeight="1" x14ac:dyDescent="0.25">
      <c r="A131" s="95">
        <v>120</v>
      </c>
      <c r="B131" s="1038" t="s">
        <v>189</v>
      </c>
      <c r="C131" s="1004">
        <f t="shared" si="8"/>
        <v>195</v>
      </c>
      <c r="D131" s="854">
        <v>195</v>
      </c>
      <c r="E131" s="854">
        <v>128</v>
      </c>
      <c r="F131" s="1096"/>
      <c r="G131" s="55"/>
      <c r="H131" s="55"/>
      <c r="I131" s="38"/>
      <c r="J131" s="38"/>
      <c r="K131" s="38"/>
      <c r="L131" s="38"/>
      <c r="M131" s="38"/>
      <c r="N131" s="38"/>
      <c r="O131" s="759"/>
    </row>
    <row r="132" spans="1:15" ht="14.1" customHeight="1" x14ac:dyDescent="0.25">
      <c r="A132" s="95">
        <v>121</v>
      </c>
      <c r="B132" s="1038" t="s">
        <v>190</v>
      </c>
      <c r="C132" s="1004">
        <f t="shared" si="8"/>
        <v>78.2</v>
      </c>
      <c r="D132" s="854">
        <v>78.2</v>
      </c>
      <c r="E132" s="854">
        <v>47.3</v>
      </c>
      <c r="F132" s="1098"/>
      <c r="G132" s="55"/>
      <c r="H132" s="55"/>
      <c r="I132" s="38"/>
      <c r="J132" s="38"/>
      <c r="K132" s="38"/>
      <c r="L132" s="38"/>
      <c r="M132" s="38"/>
      <c r="N132" s="38"/>
      <c r="O132" s="759"/>
    </row>
    <row r="133" spans="1:15" ht="14.1" customHeight="1" x14ac:dyDescent="0.25">
      <c r="A133" s="95">
        <v>122</v>
      </c>
      <c r="B133" s="1038" t="s">
        <v>191</v>
      </c>
      <c r="C133" s="1004">
        <f t="shared" si="8"/>
        <v>94.4</v>
      </c>
      <c r="D133" s="854">
        <v>94.4</v>
      </c>
      <c r="E133" s="854">
        <v>55.3</v>
      </c>
      <c r="F133" s="1096"/>
      <c r="G133" s="55"/>
      <c r="H133" s="55"/>
      <c r="I133" s="38"/>
      <c r="J133" s="38"/>
      <c r="K133" s="38"/>
      <c r="L133" s="38"/>
      <c r="M133" s="38"/>
      <c r="N133" s="38"/>
      <c r="O133" s="759"/>
    </row>
    <row r="134" spans="1:15" ht="14.1" customHeight="1" x14ac:dyDescent="0.25">
      <c r="A134" s="95">
        <v>123</v>
      </c>
      <c r="B134" s="1038" t="s">
        <v>192</v>
      </c>
      <c r="C134" s="1004">
        <f t="shared" si="8"/>
        <v>204.2</v>
      </c>
      <c r="D134" s="854">
        <v>204.2</v>
      </c>
      <c r="E134" s="854">
        <v>116</v>
      </c>
      <c r="F134" s="1096"/>
      <c r="G134" s="55"/>
      <c r="H134" s="55"/>
      <c r="I134" s="38"/>
      <c r="J134" s="38"/>
      <c r="K134" s="38"/>
      <c r="L134" s="38"/>
      <c r="M134" s="38"/>
      <c r="N134" s="38"/>
      <c r="O134" s="759"/>
    </row>
    <row r="135" spans="1:15" ht="14.1" customHeight="1" x14ac:dyDescent="0.25">
      <c r="A135" s="95">
        <v>124</v>
      </c>
      <c r="B135" s="1038" t="s">
        <v>193</v>
      </c>
      <c r="C135" s="1004">
        <f t="shared" si="8"/>
        <v>122</v>
      </c>
      <c r="D135" s="854">
        <v>122</v>
      </c>
      <c r="E135" s="854">
        <v>62</v>
      </c>
      <c r="F135" s="1096"/>
      <c r="G135" s="55"/>
      <c r="H135" s="55"/>
      <c r="I135" s="38"/>
      <c r="J135" s="38"/>
      <c r="K135" s="38"/>
      <c r="L135" s="38"/>
      <c r="M135" s="38"/>
      <c r="N135" s="38"/>
      <c r="O135" s="759"/>
    </row>
    <row r="136" spans="1:15" ht="14.1" customHeight="1" x14ac:dyDescent="0.25">
      <c r="A136" s="95">
        <v>125</v>
      </c>
      <c r="B136" s="1038" t="s">
        <v>194</v>
      </c>
      <c r="C136" s="1004">
        <f t="shared" si="8"/>
        <v>238.4</v>
      </c>
      <c r="D136" s="854">
        <v>226.4</v>
      </c>
      <c r="E136" s="854">
        <v>145</v>
      </c>
      <c r="F136" s="1098">
        <v>12</v>
      </c>
      <c r="G136" s="55"/>
      <c r="H136" s="55"/>
      <c r="I136" s="38"/>
      <c r="J136" s="38"/>
      <c r="K136" s="38"/>
      <c r="L136" s="38"/>
      <c r="M136" s="38"/>
      <c r="N136" s="38"/>
      <c r="O136" s="759"/>
    </row>
    <row r="137" spans="1:15" ht="14.1" customHeight="1" x14ac:dyDescent="0.25">
      <c r="A137" s="95">
        <v>126</v>
      </c>
      <c r="B137" s="1038" t="s">
        <v>195</v>
      </c>
      <c r="C137" s="1004">
        <f t="shared" si="8"/>
        <v>441</v>
      </c>
      <c r="D137" s="854">
        <v>440</v>
      </c>
      <c r="E137" s="854">
        <v>265</v>
      </c>
      <c r="F137" s="1098">
        <v>1</v>
      </c>
      <c r="G137" s="55"/>
      <c r="H137" s="55"/>
      <c r="I137" s="38"/>
      <c r="J137" s="38"/>
      <c r="K137" s="38"/>
      <c r="L137" s="38"/>
      <c r="M137" s="38"/>
      <c r="N137" s="38"/>
      <c r="O137" s="759"/>
    </row>
    <row r="138" spans="1:15" ht="14.1" customHeight="1" x14ac:dyDescent="0.25">
      <c r="A138" s="95">
        <v>127</v>
      </c>
      <c r="B138" s="1038" t="s">
        <v>196</v>
      </c>
      <c r="C138" s="1004">
        <f t="shared" si="8"/>
        <v>170</v>
      </c>
      <c r="D138" s="854">
        <v>170</v>
      </c>
      <c r="E138" s="854">
        <v>72.599999999999994</v>
      </c>
      <c r="F138" s="1098"/>
      <c r="G138" s="55"/>
      <c r="H138" s="55"/>
      <c r="I138" s="38"/>
      <c r="J138" s="38"/>
      <c r="K138" s="38"/>
      <c r="L138" s="38"/>
      <c r="M138" s="38"/>
      <c r="N138" s="38"/>
      <c r="O138" s="759"/>
    </row>
    <row r="139" spans="1:15" ht="14.1" customHeight="1" x14ac:dyDescent="0.25">
      <c r="A139" s="95">
        <v>128</v>
      </c>
      <c r="B139" s="1038" t="s">
        <v>197</v>
      </c>
      <c r="C139" s="1004">
        <f t="shared" si="8"/>
        <v>149</v>
      </c>
      <c r="D139" s="854">
        <v>149</v>
      </c>
      <c r="E139" s="854">
        <v>83.2</v>
      </c>
      <c r="F139" s="1098"/>
      <c r="G139" s="55"/>
      <c r="H139" s="55"/>
      <c r="I139" s="38"/>
      <c r="J139" s="38"/>
      <c r="K139" s="38"/>
      <c r="L139" s="38"/>
      <c r="M139" s="38"/>
      <c r="N139" s="38"/>
      <c r="O139" s="759"/>
    </row>
    <row r="140" spans="1:15" ht="14.1" customHeight="1" x14ac:dyDescent="0.25">
      <c r="A140" s="95">
        <v>129</v>
      </c>
      <c r="B140" s="1038" t="s">
        <v>198</v>
      </c>
      <c r="C140" s="1004">
        <f t="shared" si="8"/>
        <v>206.5</v>
      </c>
      <c r="D140" s="854">
        <v>204</v>
      </c>
      <c r="E140" s="854">
        <v>109</v>
      </c>
      <c r="F140" s="1098">
        <v>2.5</v>
      </c>
      <c r="G140" s="30"/>
      <c r="H140" s="55"/>
      <c r="I140" s="38"/>
      <c r="J140" s="38"/>
      <c r="K140" s="38"/>
      <c r="L140" s="38"/>
      <c r="M140" s="38"/>
      <c r="N140" s="38"/>
      <c r="O140" s="759"/>
    </row>
    <row r="141" spans="1:15" ht="14.1" customHeight="1" x14ac:dyDescent="0.25">
      <c r="A141" s="95">
        <v>130</v>
      </c>
      <c r="B141" s="1038" t="s">
        <v>199</v>
      </c>
      <c r="C141" s="1004">
        <f t="shared" si="8"/>
        <v>168</v>
      </c>
      <c r="D141" s="854">
        <v>168</v>
      </c>
      <c r="E141" s="854">
        <v>100</v>
      </c>
      <c r="F141" s="1098"/>
      <c r="G141" s="55"/>
      <c r="H141" s="55"/>
      <c r="I141" s="38"/>
      <c r="J141" s="38"/>
      <c r="K141" s="38"/>
      <c r="L141" s="38"/>
      <c r="M141" s="38"/>
      <c r="N141" s="38"/>
      <c r="O141" s="759"/>
    </row>
    <row r="142" spans="1:15" ht="14.1" customHeight="1" x14ac:dyDescent="0.25">
      <c r="A142" s="95">
        <v>131</v>
      </c>
      <c r="B142" s="1038" t="s">
        <v>200</v>
      </c>
      <c r="C142" s="1004">
        <f t="shared" si="8"/>
        <v>272.10000000000002</v>
      </c>
      <c r="D142" s="854">
        <v>272.10000000000002</v>
      </c>
      <c r="E142" s="854">
        <v>147.19999999999999</v>
      </c>
      <c r="F142" s="1098"/>
      <c r="G142" s="55"/>
      <c r="H142" s="55"/>
      <c r="I142" s="38"/>
      <c r="J142" s="38"/>
      <c r="K142" s="38"/>
      <c r="L142" s="38"/>
      <c r="M142" s="38"/>
      <c r="N142" s="38"/>
      <c r="O142" s="759"/>
    </row>
    <row r="143" spans="1:15" ht="14.1" customHeight="1" x14ac:dyDescent="0.25">
      <c r="A143" s="95">
        <v>132</v>
      </c>
      <c r="B143" s="1038" t="s">
        <v>201</v>
      </c>
      <c r="C143" s="1004">
        <f t="shared" si="8"/>
        <v>244</v>
      </c>
      <c r="D143" s="854">
        <v>237</v>
      </c>
      <c r="E143" s="854">
        <v>110</v>
      </c>
      <c r="F143" s="1098">
        <v>7</v>
      </c>
      <c r="G143" s="55"/>
      <c r="H143" s="55"/>
      <c r="I143" s="38"/>
      <c r="J143" s="38"/>
      <c r="K143" s="38"/>
      <c r="L143" s="38"/>
      <c r="M143" s="38"/>
      <c r="N143" s="38"/>
      <c r="O143" s="759"/>
    </row>
    <row r="144" spans="1:15" ht="14.1" customHeight="1" x14ac:dyDescent="0.25">
      <c r="A144" s="95">
        <v>133</v>
      </c>
      <c r="B144" s="1099" t="s">
        <v>202</v>
      </c>
      <c r="C144" s="1004">
        <f t="shared" si="8"/>
        <v>123</v>
      </c>
      <c r="D144" s="854">
        <v>123</v>
      </c>
      <c r="E144" s="854">
        <v>61.5</v>
      </c>
      <c r="F144" s="1100"/>
      <c r="G144" s="55"/>
      <c r="H144" s="55"/>
      <c r="I144" s="38"/>
      <c r="J144" s="38"/>
      <c r="K144" s="38"/>
      <c r="L144" s="38"/>
      <c r="M144" s="38"/>
      <c r="N144" s="38"/>
      <c r="O144" s="759"/>
    </row>
    <row r="145" spans="1:15" ht="14.1" customHeight="1" x14ac:dyDescent="0.25">
      <c r="A145" s="95">
        <v>134</v>
      </c>
      <c r="B145" s="994" t="s">
        <v>203</v>
      </c>
      <c r="C145" s="1004">
        <f t="shared" si="8"/>
        <v>224</v>
      </c>
      <c r="D145" s="854">
        <v>224</v>
      </c>
      <c r="E145" s="854">
        <v>93</v>
      </c>
      <c r="F145" s="1101"/>
      <c r="G145" s="55"/>
      <c r="H145" s="55"/>
      <c r="I145" s="38"/>
      <c r="J145" s="38"/>
      <c r="K145" s="38"/>
      <c r="L145" s="38"/>
      <c r="M145" s="38"/>
      <c r="N145" s="38"/>
      <c r="O145" s="759"/>
    </row>
    <row r="146" spans="1:15" ht="14.1" customHeight="1" x14ac:dyDescent="0.25">
      <c r="A146" s="95">
        <v>135</v>
      </c>
      <c r="B146" s="1038" t="s">
        <v>204</v>
      </c>
      <c r="C146" s="1004">
        <f t="shared" si="8"/>
        <v>313</v>
      </c>
      <c r="D146" s="854">
        <v>313</v>
      </c>
      <c r="E146" s="854">
        <v>175</v>
      </c>
      <c r="F146" s="1096"/>
      <c r="G146" s="55"/>
      <c r="H146" s="55"/>
      <c r="I146" s="38"/>
      <c r="J146" s="38"/>
      <c r="K146" s="38"/>
      <c r="L146" s="38"/>
      <c r="M146" s="38"/>
      <c r="N146" s="38"/>
      <c r="O146" s="759"/>
    </row>
    <row r="147" spans="1:15" ht="14.1" customHeight="1" x14ac:dyDescent="0.25">
      <c r="A147" s="95">
        <v>136</v>
      </c>
      <c r="B147" s="1038" t="s">
        <v>205</v>
      </c>
      <c r="C147" s="1004">
        <f t="shared" si="8"/>
        <v>170</v>
      </c>
      <c r="D147" s="854">
        <v>158</v>
      </c>
      <c r="E147" s="854">
        <v>88</v>
      </c>
      <c r="F147" s="1098">
        <v>12</v>
      </c>
      <c r="G147" s="55"/>
      <c r="H147" s="55"/>
      <c r="I147" s="57"/>
      <c r="J147" s="57"/>
      <c r="K147" s="38"/>
      <c r="L147" s="38"/>
      <c r="M147" s="38"/>
      <c r="N147" s="38"/>
      <c r="O147" s="759"/>
    </row>
    <row r="148" spans="1:15" ht="14.1" customHeight="1" x14ac:dyDescent="0.25">
      <c r="A148" s="95">
        <v>137</v>
      </c>
      <c r="B148" s="994" t="s">
        <v>206</v>
      </c>
      <c r="C148" s="1004">
        <f t="shared" si="8"/>
        <v>277</v>
      </c>
      <c r="D148" s="854">
        <v>274</v>
      </c>
      <c r="E148" s="854">
        <v>125</v>
      </c>
      <c r="F148" s="1102">
        <v>3</v>
      </c>
      <c r="G148" s="55"/>
      <c r="H148" s="55"/>
      <c r="I148" s="38"/>
      <c r="J148" s="38"/>
      <c r="K148" s="38"/>
      <c r="L148" s="38"/>
      <c r="M148" s="38"/>
      <c r="N148" s="38"/>
      <c r="O148" s="759"/>
    </row>
    <row r="149" spans="1:15" ht="14.1" customHeight="1" x14ac:dyDescent="0.25">
      <c r="A149" s="95">
        <v>138</v>
      </c>
      <c r="B149" s="1038" t="s">
        <v>207</v>
      </c>
      <c r="C149" s="1004">
        <f t="shared" si="8"/>
        <v>268</v>
      </c>
      <c r="D149" s="854">
        <v>268</v>
      </c>
      <c r="E149" s="854">
        <v>146</v>
      </c>
      <c r="F149" s="1096"/>
      <c r="G149" s="55"/>
      <c r="H149" s="55"/>
      <c r="I149" s="38"/>
      <c r="J149" s="38"/>
      <c r="K149" s="38"/>
      <c r="L149" s="38"/>
      <c r="M149" s="38"/>
      <c r="N149" s="38"/>
      <c r="O149" s="759"/>
    </row>
    <row r="150" spans="1:15" ht="14.1" customHeight="1" x14ac:dyDescent="0.25">
      <c r="A150" s="95">
        <v>139</v>
      </c>
      <c r="B150" s="994" t="s">
        <v>208</v>
      </c>
      <c r="C150" s="1004">
        <f t="shared" si="8"/>
        <v>320</v>
      </c>
      <c r="D150" s="854">
        <v>317</v>
      </c>
      <c r="E150" s="854">
        <v>178</v>
      </c>
      <c r="F150" s="1102">
        <v>3</v>
      </c>
      <c r="G150" s="55"/>
      <c r="H150" s="55"/>
      <c r="I150" s="38"/>
      <c r="J150" s="38"/>
      <c r="K150" s="38"/>
      <c r="L150" s="38"/>
      <c r="M150" s="38"/>
      <c r="N150" s="38"/>
      <c r="O150" s="759"/>
    </row>
    <row r="151" spans="1:15" ht="14.1" customHeight="1" x14ac:dyDescent="0.25">
      <c r="A151" s="95">
        <v>140</v>
      </c>
      <c r="B151" s="1038" t="s">
        <v>209</v>
      </c>
      <c r="C151" s="1004">
        <f t="shared" si="8"/>
        <v>81.599999999999994</v>
      </c>
      <c r="D151" s="854">
        <v>80</v>
      </c>
      <c r="E151" s="854">
        <v>48</v>
      </c>
      <c r="F151" s="1098">
        <v>1.6</v>
      </c>
      <c r="G151" s="55"/>
      <c r="H151" s="55"/>
      <c r="I151" s="38"/>
      <c r="J151" s="38"/>
      <c r="K151" s="38"/>
      <c r="L151" s="38"/>
      <c r="M151" s="38"/>
      <c r="N151" s="38"/>
      <c r="O151" s="759"/>
    </row>
    <row r="152" spans="1:15" ht="21" customHeight="1" x14ac:dyDescent="0.25">
      <c r="A152" s="95">
        <v>141</v>
      </c>
      <c r="B152" s="1099" t="s">
        <v>210</v>
      </c>
      <c r="C152" s="1004">
        <f t="shared" si="8"/>
        <v>123.4</v>
      </c>
      <c r="D152" s="854">
        <v>123.4</v>
      </c>
      <c r="E152" s="854">
        <v>60</v>
      </c>
      <c r="F152" s="1100"/>
      <c r="G152" s="55"/>
      <c r="H152" s="55"/>
      <c r="I152" s="38"/>
      <c r="J152" s="38"/>
      <c r="K152" s="38"/>
      <c r="L152" s="38"/>
      <c r="M152" s="38"/>
      <c r="N152" s="38"/>
      <c r="O152" s="759"/>
    </row>
    <row r="153" spans="1:15" ht="15.75" customHeight="1" x14ac:dyDescent="0.25">
      <c r="A153" s="95">
        <v>142</v>
      </c>
      <c r="B153" s="1011" t="s">
        <v>211</v>
      </c>
      <c r="C153" s="1004">
        <f t="shared" si="8"/>
        <v>59.1</v>
      </c>
      <c r="D153" s="854">
        <v>59.1</v>
      </c>
      <c r="E153" s="854">
        <v>19</v>
      </c>
      <c r="F153" s="1103"/>
      <c r="G153" s="55"/>
      <c r="H153" s="55"/>
      <c r="I153" s="38"/>
      <c r="J153" s="38"/>
      <c r="K153" s="38"/>
      <c r="L153" s="38"/>
      <c r="M153" s="38"/>
      <c r="N153" s="38"/>
      <c r="O153" s="759"/>
    </row>
    <row r="154" spans="1:15" ht="14.1" customHeight="1" x14ac:dyDescent="0.25">
      <c r="A154" s="95">
        <v>143</v>
      </c>
      <c r="B154" s="1099" t="s">
        <v>212</v>
      </c>
      <c r="C154" s="1104">
        <f t="shared" si="8"/>
        <v>159</v>
      </c>
      <c r="D154" s="854">
        <v>156</v>
      </c>
      <c r="E154" s="854">
        <v>94.1</v>
      </c>
      <c r="F154" s="1105">
        <v>3</v>
      </c>
      <c r="G154" s="55"/>
      <c r="H154" s="55"/>
      <c r="I154" s="38"/>
      <c r="J154" s="38"/>
      <c r="K154" s="38"/>
      <c r="L154" s="38"/>
      <c r="M154" s="38"/>
      <c r="N154" s="38"/>
      <c r="O154" s="759"/>
    </row>
    <row r="155" spans="1:15" ht="14.1" customHeight="1" x14ac:dyDescent="0.25">
      <c r="A155" s="95">
        <v>144</v>
      </c>
      <c r="B155" s="994" t="s">
        <v>213</v>
      </c>
      <c r="C155" s="1097">
        <f t="shared" si="8"/>
        <v>173.8</v>
      </c>
      <c r="D155" s="854">
        <v>173.8</v>
      </c>
      <c r="E155" s="854">
        <v>121.6</v>
      </c>
      <c r="F155" s="1102"/>
      <c r="G155" s="55"/>
      <c r="H155" s="55"/>
      <c r="I155" s="38"/>
      <c r="J155" s="38"/>
      <c r="K155" s="38"/>
      <c r="L155" s="38"/>
      <c r="M155" s="38"/>
      <c r="N155" s="38"/>
      <c r="O155" s="759"/>
    </row>
    <row r="156" spans="1:15" ht="14.1" customHeight="1" x14ac:dyDescent="0.25">
      <c r="A156" s="95">
        <v>145</v>
      </c>
      <c r="B156" s="994" t="s">
        <v>214</v>
      </c>
      <c r="C156" s="1004">
        <f t="shared" si="8"/>
        <v>317.5</v>
      </c>
      <c r="D156" s="854">
        <v>317.5</v>
      </c>
      <c r="E156" s="854">
        <v>219.5</v>
      </c>
      <c r="F156" s="1101"/>
      <c r="G156" s="55"/>
      <c r="H156" s="55"/>
      <c r="I156" s="38"/>
      <c r="J156" s="38"/>
      <c r="K156" s="38"/>
      <c r="L156" s="38"/>
      <c r="M156" s="38"/>
      <c r="N156" s="38"/>
      <c r="O156" s="759"/>
    </row>
    <row r="157" spans="1:15" ht="25.5" customHeight="1" x14ac:dyDescent="0.25">
      <c r="A157" s="95">
        <v>146</v>
      </c>
      <c r="B157" s="1099" t="s">
        <v>215</v>
      </c>
      <c r="C157" s="1008">
        <f t="shared" si="8"/>
        <v>53</v>
      </c>
      <c r="D157" s="854">
        <v>53</v>
      </c>
      <c r="E157" s="854">
        <v>26</v>
      </c>
      <c r="F157" s="1101"/>
      <c r="G157" s="55"/>
      <c r="H157" s="55"/>
      <c r="I157" s="38"/>
      <c r="J157" s="38"/>
      <c r="K157" s="38"/>
      <c r="L157" s="38"/>
      <c r="M157" s="38"/>
      <c r="N157" s="38"/>
      <c r="O157" s="759"/>
    </row>
    <row r="158" spans="1:15" ht="14.1" customHeight="1" x14ac:dyDescent="0.25">
      <c r="A158" s="95">
        <v>147</v>
      </c>
      <c r="B158" s="1106" t="s">
        <v>109</v>
      </c>
      <c r="C158" s="1107">
        <f>C159+C160</f>
        <v>362</v>
      </c>
      <c r="D158" s="1108">
        <f>D159+D160</f>
        <v>362</v>
      </c>
      <c r="E158" s="1108">
        <f>E159+E160</f>
        <v>0</v>
      </c>
      <c r="F158" s="1109">
        <f>F159+F160</f>
        <v>0</v>
      </c>
      <c r="G158" s="813"/>
      <c r="H158" s="813"/>
      <c r="I158" s="38"/>
      <c r="J158" s="38"/>
      <c r="K158" s="38"/>
      <c r="L158" s="38"/>
      <c r="M158" s="38"/>
      <c r="N158" s="38"/>
      <c r="O158" s="759"/>
    </row>
    <row r="159" spans="1:15" ht="26.25" customHeight="1" x14ac:dyDescent="0.25">
      <c r="A159" s="95">
        <v>148</v>
      </c>
      <c r="B159" s="1004" t="s">
        <v>216</v>
      </c>
      <c r="C159" s="992">
        <v>50</v>
      </c>
      <c r="D159" s="854">
        <v>50</v>
      </c>
      <c r="E159" s="853"/>
      <c r="F159" s="1100"/>
      <c r="G159" s="813"/>
      <c r="H159" s="813"/>
      <c r="I159" s="30"/>
      <c r="J159" s="30"/>
      <c r="K159" s="38"/>
      <c r="L159" s="38"/>
      <c r="M159" s="38"/>
      <c r="N159" s="38"/>
      <c r="O159" s="759"/>
    </row>
    <row r="160" spans="1:15" ht="14.25" customHeight="1" thickBot="1" x14ac:dyDescent="0.3">
      <c r="A160" s="95">
        <v>149</v>
      </c>
      <c r="B160" s="1056" t="s">
        <v>217</v>
      </c>
      <c r="C160" s="1110">
        <v>312</v>
      </c>
      <c r="D160" s="1111">
        <v>312</v>
      </c>
      <c r="E160" s="1112"/>
      <c r="F160" s="1113"/>
      <c r="G160" s="789"/>
      <c r="H160" s="30"/>
      <c r="I160" s="38"/>
      <c r="J160" s="38"/>
      <c r="K160" s="38"/>
      <c r="L160" s="38"/>
      <c r="M160" s="38"/>
      <c r="N160" s="38"/>
      <c r="O160" s="759"/>
    </row>
    <row r="161" spans="1:15" ht="14.1" customHeight="1" thickBot="1" x14ac:dyDescent="0.3">
      <c r="A161" s="95">
        <v>150</v>
      </c>
      <c r="B161" s="1023" t="s">
        <v>137</v>
      </c>
      <c r="C161" s="1114">
        <f>C128+C129+C130+C131+C132+C133+C134+C135+C136+C137+C138+C139+C140+C141+C142+C143+C144+C145+C146+C147+C148+C149+C150+C151+C152+C153+C154+C155+C156+C157+C158</f>
        <v>6205.9000000000005</v>
      </c>
      <c r="D161" s="1115">
        <f>D128+D129+D130+D131+D132+D133+D134+D135+D136+D137+D138+D139+D140+D141+D142+D143+D144+D145+D146+D147+D148+D149+D150+D151+D152+D153+D154+D155+D156+D157+D158</f>
        <v>6159.5999999999995</v>
      </c>
      <c r="E161" s="1115">
        <f>E128+E129+E130+E131+E132+E133+E134+E135+E136+E137+E138+E139+E140+E141+E142+E143+E144+E145+E146+E147+E148+E149+E150+E151+E152+E153+E154+E155+E156+E157+E158</f>
        <v>3227.8999999999996</v>
      </c>
      <c r="F161" s="1116">
        <f>F128+F129+F130+F131+F132+F133+F134+F135+F136+F137+F138+F139+F140+F141+F142+F143+F144+F145+F146+F147+F148+F149+F150+F151+F152+F153+F154+F155+F156+F157+F158</f>
        <v>46.300000000000004</v>
      </c>
      <c r="G161" s="792"/>
      <c r="H161" s="38"/>
      <c r="I161" s="38"/>
      <c r="J161" s="38"/>
      <c r="K161" s="38"/>
      <c r="L161" s="38"/>
      <c r="M161" s="38"/>
      <c r="N161" s="38"/>
      <c r="O161" s="759"/>
    </row>
    <row r="162" spans="1:15" ht="14.1" customHeight="1" thickBot="1" x14ac:dyDescent="0.3">
      <c r="A162" s="95">
        <v>151</v>
      </c>
      <c r="B162" s="1117" t="s">
        <v>7</v>
      </c>
      <c r="C162" s="1118">
        <f>C42+C56+C71+C103+C107+C126+C161</f>
        <v>20140.186000000005</v>
      </c>
      <c r="D162" s="1119">
        <f>D42+D56+D71+D103+D107+D126+D161</f>
        <v>17527.8</v>
      </c>
      <c r="E162" s="1119">
        <f>E42+E56+E71+E103+E107+E126+E161</f>
        <v>6531.4</v>
      </c>
      <c r="F162" s="1120">
        <f>F42+F56+F71+F103+F107+F126+F161</f>
        <v>2612.3860000000004</v>
      </c>
      <c r="G162" s="814"/>
      <c r="H162" s="815"/>
      <c r="I162" s="38"/>
      <c r="J162" s="38"/>
      <c r="K162" s="38"/>
      <c r="L162" s="38"/>
      <c r="M162" s="38"/>
      <c r="N162" s="38"/>
      <c r="O162" s="759"/>
    </row>
    <row r="163" spans="1:15" x14ac:dyDescent="0.25">
      <c r="B163" s="816"/>
      <c r="C163" s="817"/>
      <c r="D163" s="109"/>
      <c r="E163" s="109"/>
      <c r="F163" s="109"/>
      <c r="G163" s="759"/>
      <c r="H163" s="57"/>
      <c r="I163" s="38"/>
      <c r="J163" s="38"/>
      <c r="K163" s="38"/>
      <c r="L163" s="38"/>
      <c r="M163" s="38"/>
      <c r="N163" s="38"/>
      <c r="O163" s="759"/>
    </row>
    <row r="164" spans="1:15" x14ac:dyDescent="0.25">
      <c r="B164" s="760"/>
      <c r="C164" s="818"/>
    </row>
    <row r="166" spans="1:15" ht="15.75" x14ac:dyDescent="0.25">
      <c r="C166" s="110"/>
    </row>
  </sheetData>
  <mergeCells count="16">
    <mergeCell ref="B104:F104"/>
    <mergeCell ref="B108:F108"/>
    <mergeCell ref="B127:F127"/>
    <mergeCell ref="G11:J11"/>
    <mergeCell ref="K11:L11"/>
    <mergeCell ref="B13:F13"/>
    <mergeCell ref="B43:F43"/>
    <mergeCell ref="B57:F57"/>
    <mergeCell ref="B72:F72"/>
    <mergeCell ref="A6:F6"/>
    <mergeCell ref="A7:F7"/>
    <mergeCell ref="A10:A12"/>
    <mergeCell ref="B10:B12"/>
    <mergeCell ref="C10:C12"/>
    <mergeCell ref="D10:F10"/>
    <mergeCell ref="D11:E1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4"/>
  <sheetViews>
    <sheetView topLeftCell="A28" workbookViewId="0">
      <selection activeCell="M28" sqref="M27:M28"/>
    </sheetView>
  </sheetViews>
  <sheetFormatPr defaultRowHeight="15" x14ac:dyDescent="0.25"/>
  <cols>
    <col min="1" max="1" width="2.85546875" style="88" customWidth="1"/>
    <col min="2" max="2" width="36.140625" style="88" customWidth="1"/>
    <col min="3" max="3" width="19.5703125" style="88" customWidth="1"/>
    <col min="4" max="4" width="10.28515625" style="88" customWidth="1"/>
    <col min="5" max="5" width="10.42578125" style="88" customWidth="1"/>
    <col min="6" max="7" width="9.140625" style="88"/>
    <col min="8" max="8" width="12.7109375" style="88" customWidth="1"/>
    <col min="9" max="256" width="9.140625" style="88"/>
    <col min="257" max="257" width="2.85546875" style="88" customWidth="1"/>
    <col min="258" max="258" width="36.140625" style="88" customWidth="1"/>
    <col min="259" max="259" width="19.5703125" style="88" customWidth="1"/>
    <col min="260" max="260" width="10.28515625" style="88" customWidth="1"/>
    <col min="261" max="261" width="10.42578125" style="88" customWidth="1"/>
    <col min="262" max="263" width="9.140625" style="88"/>
    <col min="264" max="264" width="12.7109375" style="88" customWidth="1"/>
    <col min="265" max="512" width="9.140625" style="88"/>
    <col min="513" max="513" width="2.85546875" style="88" customWidth="1"/>
    <col min="514" max="514" width="36.140625" style="88" customWidth="1"/>
    <col min="515" max="515" width="19.5703125" style="88" customWidth="1"/>
    <col min="516" max="516" width="10.28515625" style="88" customWidth="1"/>
    <col min="517" max="517" width="10.42578125" style="88" customWidth="1"/>
    <col min="518" max="519" width="9.140625" style="88"/>
    <col min="520" max="520" width="12.7109375" style="88" customWidth="1"/>
    <col min="521" max="768" width="9.140625" style="88"/>
    <col min="769" max="769" width="2.85546875" style="88" customWidth="1"/>
    <col min="770" max="770" width="36.140625" style="88" customWidth="1"/>
    <col min="771" max="771" width="19.5703125" style="88" customWidth="1"/>
    <col min="772" max="772" width="10.28515625" style="88" customWidth="1"/>
    <col min="773" max="773" width="10.42578125" style="88" customWidth="1"/>
    <col min="774" max="775" width="9.140625" style="88"/>
    <col min="776" max="776" width="12.7109375" style="88" customWidth="1"/>
    <col min="777" max="1024" width="9.140625" style="88"/>
    <col min="1025" max="1025" width="2.85546875" style="88" customWidth="1"/>
    <col min="1026" max="1026" width="36.140625" style="88" customWidth="1"/>
    <col min="1027" max="1027" width="19.5703125" style="88" customWidth="1"/>
    <col min="1028" max="1028" width="10.28515625" style="88" customWidth="1"/>
    <col min="1029" max="1029" width="10.42578125" style="88" customWidth="1"/>
    <col min="1030" max="1031" width="9.140625" style="88"/>
    <col min="1032" max="1032" width="12.7109375" style="88" customWidth="1"/>
    <col min="1033" max="1280" width="9.140625" style="88"/>
    <col min="1281" max="1281" width="2.85546875" style="88" customWidth="1"/>
    <col min="1282" max="1282" width="36.140625" style="88" customWidth="1"/>
    <col min="1283" max="1283" width="19.5703125" style="88" customWidth="1"/>
    <col min="1284" max="1284" width="10.28515625" style="88" customWidth="1"/>
    <col min="1285" max="1285" width="10.42578125" style="88" customWidth="1"/>
    <col min="1286" max="1287" width="9.140625" style="88"/>
    <col min="1288" max="1288" width="12.7109375" style="88" customWidth="1"/>
    <col min="1289" max="1536" width="9.140625" style="88"/>
    <col min="1537" max="1537" width="2.85546875" style="88" customWidth="1"/>
    <col min="1538" max="1538" width="36.140625" style="88" customWidth="1"/>
    <col min="1539" max="1539" width="19.5703125" style="88" customWidth="1"/>
    <col min="1540" max="1540" width="10.28515625" style="88" customWidth="1"/>
    <col min="1541" max="1541" width="10.42578125" style="88" customWidth="1"/>
    <col min="1542" max="1543" width="9.140625" style="88"/>
    <col min="1544" max="1544" width="12.7109375" style="88" customWidth="1"/>
    <col min="1545" max="1792" width="9.140625" style="88"/>
    <col min="1793" max="1793" width="2.85546875" style="88" customWidth="1"/>
    <col min="1794" max="1794" width="36.140625" style="88" customWidth="1"/>
    <col min="1795" max="1795" width="19.5703125" style="88" customWidth="1"/>
    <col min="1796" max="1796" width="10.28515625" style="88" customWidth="1"/>
    <col min="1797" max="1797" width="10.42578125" style="88" customWidth="1"/>
    <col min="1798" max="1799" width="9.140625" style="88"/>
    <col min="1800" max="1800" width="12.7109375" style="88" customWidth="1"/>
    <col min="1801" max="2048" width="9.140625" style="88"/>
    <col min="2049" max="2049" width="2.85546875" style="88" customWidth="1"/>
    <col min="2050" max="2050" width="36.140625" style="88" customWidth="1"/>
    <col min="2051" max="2051" width="19.5703125" style="88" customWidth="1"/>
    <col min="2052" max="2052" width="10.28515625" style="88" customWidth="1"/>
    <col min="2053" max="2053" width="10.42578125" style="88" customWidth="1"/>
    <col min="2054" max="2055" width="9.140625" style="88"/>
    <col min="2056" max="2056" width="12.7109375" style="88" customWidth="1"/>
    <col min="2057" max="2304" width="9.140625" style="88"/>
    <col min="2305" max="2305" width="2.85546875" style="88" customWidth="1"/>
    <col min="2306" max="2306" width="36.140625" style="88" customWidth="1"/>
    <col min="2307" max="2307" width="19.5703125" style="88" customWidth="1"/>
    <col min="2308" max="2308" width="10.28515625" style="88" customWidth="1"/>
    <col min="2309" max="2309" width="10.42578125" style="88" customWidth="1"/>
    <col min="2310" max="2311" width="9.140625" style="88"/>
    <col min="2312" max="2312" width="12.7109375" style="88" customWidth="1"/>
    <col min="2313" max="2560" width="9.140625" style="88"/>
    <col min="2561" max="2561" width="2.85546875" style="88" customWidth="1"/>
    <col min="2562" max="2562" width="36.140625" style="88" customWidth="1"/>
    <col min="2563" max="2563" width="19.5703125" style="88" customWidth="1"/>
    <col min="2564" max="2564" width="10.28515625" style="88" customWidth="1"/>
    <col min="2565" max="2565" width="10.42578125" style="88" customWidth="1"/>
    <col min="2566" max="2567" width="9.140625" style="88"/>
    <col min="2568" max="2568" width="12.7109375" style="88" customWidth="1"/>
    <col min="2569" max="2816" width="9.140625" style="88"/>
    <col min="2817" max="2817" width="2.85546875" style="88" customWidth="1"/>
    <col min="2818" max="2818" width="36.140625" style="88" customWidth="1"/>
    <col min="2819" max="2819" width="19.5703125" style="88" customWidth="1"/>
    <col min="2820" max="2820" width="10.28515625" style="88" customWidth="1"/>
    <col min="2821" max="2821" width="10.42578125" style="88" customWidth="1"/>
    <col min="2822" max="2823" width="9.140625" style="88"/>
    <col min="2824" max="2824" width="12.7109375" style="88" customWidth="1"/>
    <col min="2825" max="3072" width="9.140625" style="88"/>
    <col min="3073" max="3073" width="2.85546875" style="88" customWidth="1"/>
    <col min="3074" max="3074" width="36.140625" style="88" customWidth="1"/>
    <col min="3075" max="3075" width="19.5703125" style="88" customWidth="1"/>
    <col min="3076" max="3076" width="10.28515625" style="88" customWidth="1"/>
    <col min="3077" max="3077" width="10.42578125" style="88" customWidth="1"/>
    <col min="3078" max="3079" width="9.140625" style="88"/>
    <col min="3080" max="3080" width="12.7109375" style="88" customWidth="1"/>
    <col min="3081" max="3328" width="9.140625" style="88"/>
    <col min="3329" max="3329" width="2.85546875" style="88" customWidth="1"/>
    <col min="3330" max="3330" width="36.140625" style="88" customWidth="1"/>
    <col min="3331" max="3331" width="19.5703125" style="88" customWidth="1"/>
    <col min="3332" max="3332" width="10.28515625" style="88" customWidth="1"/>
    <col min="3333" max="3333" width="10.42578125" style="88" customWidth="1"/>
    <col min="3334" max="3335" width="9.140625" style="88"/>
    <col min="3336" max="3336" width="12.7109375" style="88" customWidth="1"/>
    <col min="3337" max="3584" width="9.140625" style="88"/>
    <col min="3585" max="3585" width="2.85546875" style="88" customWidth="1"/>
    <col min="3586" max="3586" width="36.140625" style="88" customWidth="1"/>
    <col min="3587" max="3587" width="19.5703125" style="88" customWidth="1"/>
    <col min="3588" max="3588" width="10.28515625" style="88" customWidth="1"/>
    <col min="3589" max="3589" width="10.42578125" style="88" customWidth="1"/>
    <col min="3590" max="3591" width="9.140625" style="88"/>
    <col min="3592" max="3592" width="12.7109375" style="88" customWidth="1"/>
    <col min="3593" max="3840" width="9.140625" style="88"/>
    <col min="3841" max="3841" width="2.85546875" style="88" customWidth="1"/>
    <col min="3842" max="3842" width="36.140625" style="88" customWidth="1"/>
    <col min="3843" max="3843" width="19.5703125" style="88" customWidth="1"/>
    <col min="3844" max="3844" width="10.28515625" style="88" customWidth="1"/>
    <col min="3845" max="3845" width="10.42578125" style="88" customWidth="1"/>
    <col min="3846" max="3847" width="9.140625" style="88"/>
    <col min="3848" max="3848" width="12.7109375" style="88" customWidth="1"/>
    <col min="3849" max="4096" width="9.140625" style="88"/>
    <col min="4097" max="4097" width="2.85546875" style="88" customWidth="1"/>
    <col min="4098" max="4098" width="36.140625" style="88" customWidth="1"/>
    <col min="4099" max="4099" width="19.5703125" style="88" customWidth="1"/>
    <col min="4100" max="4100" width="10.28515625" style="88" customWidth="1"/>
    <col min="4101" max="4101" width="10.42578125" style="88" customWidth="1"/>
    <col min="4102" max="4103" width="9.140625" style="88"/>
    <col min="4104" max="4104" width="12.7109375" style="88" customWidth="1"/>
    <col min="4105" max="4352" width="9.140625" style="88"/>
    <col min="4353" max="4353" width="2.85546875" style="88" customWidth="1"/>
    <col min="4354" max="4354" width="36.140625" style="88" customWidth="1"/>
    <col min="4355" max="4355" width="19.5703125" style="88" customWidth="1"/>
    <col min="4356" max="4356" width="10.28515625" style="88" customWidth="1"/>
    <col min="4357" max="4357" width="10.42578125" style="88" customWidth="1"/>
    <col min="4358" max="4359" width="9.140625" style="88"/>
    <col min="4360" max="4360" width="12.7109375" style="88" customWidth="1"/>
    <col min="4361" max="4608" width="9.140625" style="88"/>
    <col min="4609" max="4609" width="2.85546875" style="88" customWidth="1"/>
    <col min="4610" max="4610" width="36.140625" style="88" customWidth="1"/>
    <col min="4611" max="4611" width="19.5703125" style="88" customWidth="1"/>
    <col min="4612" max="4612" width="10.28515625" style="88" customWidth="1"/>
    <col min="4613" max="4613" width="10.42578125" style="88" customWidth="1"/>
    <col min="4614" max="4615" width="9.140625" style="88"/>
    <col min="4616" max="4616" width="12.7109375" style="88" customWidth="1"/>
    <col min="4617" max="4864" width="9.140625" style="88"/>
    <col min="4865" max="4865" width="2.85546875" style="88" customWidth="1"/>
    <col min="4866" max="4866" width="36.140625" style="88" customWidth="1"/>
    <col min="4867" max="4867" width="19.5703125" style="88" customWidth="1"/>
    <col min="4868" max="4868" width="10.28515625" style="88" customWidth="1"/>
    <col min="4869" max="4869" width="10.42578125" style="88" customWidth="1"/>
    <col min="4870" max="4871" width="9.140625" style="88"/>
    <col min="4872" max="4872" width="12.7109375" style="88" customWidth="1"/>
    <col min="4873" max="5120" width="9.140625" style="88"/>
    <col min="5121" max="5121" width="2.85546875" style="88" customWidth="1"/>
    <col min="5122" max="5122" width="36.140625" style="88" customWidth="1"/>
    <col min="5123" max="5123" width="19.5703125" style="88" customWidth="1"/>
    <col min="5124" max="5124" width="10.28515625" style="88" customWidth="1"/>
    <col min="5125" max="5125" width="10.42578125" style="88" customWidth="1"/>
    <col min="5126" max="5127" width="9.140625" style="88"/>
    <col min="5128" max="5128" width="12.7109375" style="88" customWidth="1"/>
    <col min="5129" max="5376" width="9.140625" style="88"/>
    <col min="5377" max="5377" width="2.85546875" style="88" customWidth="1"/>
    <col min="5378" max="5378" width="36.140625" style="88" customWidth="1"/>
    <col min="5379" max="5379" width="19.5703125" style="88" customWidth="1"/>
    <col min="5380" max="5380" width="10.28515625" style="88" customWidth="1"/>
    <col min="5381" max="5381" width="10.42578125" style="88" customWidth="1"/>
    <col min="5382" max="5383" width="9.140625" style="88"/>
    <col min="5384" max="5384" width="12.7109375" style="88" customWidth="1"/>
    <col min="5385" max="5632" width="9.140625" style="88"/>
    <col min="5633" max="5633" width="2.85546875" style="88" customWidth="1"/>
    <col min="5634" max="5634" width="36.140625" style="88" customWidth="1"/>
    <col min="5635" max="5635" width="19.5703125" style="88" customWidth="1"/>
    <col min="5636" max="5636" width="10.28515625" style="88" customWidth="1"/>
    <col min="5637" max="5637" width="10.42578125" style="88" customWidth="1"/>
    <col min="5638" max="5639" width="9.140625" style="88"/>
    <col min="5640" max="5640" width="12.7109375" style="88" customWidth="1"/>
    <col min="5641" max="5888" width="9.140625" style="88"/>
    <col min="5889" max="5889" width="2.85546875" style="88" customWidth="1"/>
    <col min="5890" max="5890" width="36.140625" style="88" customWidth="1"/>
    <col min="5891" max="5891" width="19.5703125" style="88" customWidth="1"/>
    <col min="5892" max="5892" width="10.28515625" style="88" customWidth="1"/>
    <col min="5893" max="5893" width="10.42578125" style="88" customWidth="1"/>
    <col min="5894" max="5895" width="9.140625" style="88"/>
    <col min="5896" max="5896" width="12.7109375" style="88" customWidth="1"/>
    <col min="5897" max="6144" width="9.140625" style="88"/>
    <col min="6145" max="6145" width="2.85546875" style="88" customWidth="1"/>
    <col min="6146" max="6146" width="36.140625" style="88" customWidth="1"/>
    <col min="6147" max="6147" width="19.5703125" style="88" customWidth="1"/>
    <col min="6148" max="6148" width="10.28515625" style="88" customWidth="1"/>
    <col min="6149" max="6149" width="10.42578125" style="88" customWidth="1"/>
    <col min="6150" max="6151" width="9.140625" style="88"/>
    <col min="6152" max="6152" width="12.7109375" style="88" customWidth="1"/>
    <col min="6153" max="6400" width="9.140625" style="88"/>
    <col min="6401" max="6401" width="2.85546875" style="88" customWidth="1"/>
    <col min="6402" max="6402" width="36.140625" style="88" customWidth="1"/>
    <col min="6403" max="6403" width="19.5703125" style="88" customWidth="1"/>
    <col min="6404" max="6404" width="10.28515625" style="88" customWidth="1"/>
    <col min="6405" max="6405" width="10.42578125" style="88" customWidth="1"/>
    <col min="6406" max="6407" width="9.140625" style="88"/>
    <col min="6408" max="6408" width="12.7109375" style="88" customWidth="1"/>
    <col min="6409" max="6656" width="9.140625" style="88"/>
    <col min="6657" max="6657" width="2.85546875" style="88" customWidth="1"/>
    <col min="6658" max="6658" width="36.140625" style="88" customWidth="1"/>
    <col min="6659" max="6659" width="19.5703125" style="88" customWidth="1"/>
    <col min="6660" max="6660" width="10.28515625" style="88" customWidth="1"/>
    <col min="6661" max="6661" width="10.42578125" style="88" customWidth="1"/>
    <col min="6662" max="6663" width="9.140625" style="88"/>
    <col min="6664" max="6664" width="12.7109375" style="88" customWidth="1"/>
    <col min="6665" max="6912" width="9.140625" style="88"/>
    <col min="6913" max="6913" width="2.85546875" style="88" customWidth="1"/>
    <col min="6914" max="6914" width="36.140625" style="88" customWidth="1"/>
    <col min="6915" max="6915" width="19.5703125" style="88" customWidth="1"/>
    <col min="6916" max="6916" width="10.28515625" style="88" customWidth="1"/>
    <col min="6917" max="6917" width="10.42578125" style="88" customWidth="1"/>
    <col min="6918" max="6919" width="9.140625" style="88"/>
    <col min="6920" max="6920" width="12.7109375" style="88" customWidth="1"/>
    <col min="6921" max="7168" width="9.140625" style="88"/>
    <col min="7169" max="7169" width="2.85546875" style="88" customWidth="1"/>
    <col min="7170" max="7170" width="36.140625" style="88" customWidth="1"/>
    <col min="7171" max="7171" width="19.5703125" style="88" customWidth="1"/>
    <col min="7172" max="7172" width="10.28515625" style="88" customWidth="1"/>
    <col min="7173" max="7173" width="10.42578125" style="88" customWidth="1"/>
    <col min="7174" max="7175" width="9.140625" style="88"/>
    <col min="7176" max="7176" width="12.7109375" style="88" customWidth="1"/>
    <col min="7177" max="7424" width="9.140625" style="88"/>
    <col min="7425" max="7425" width="2.85546875" style="88" customWidth="1"/>
    <col min="7426" max="7426" width="36.140625" style="88" customWidth="1"/>
    <col min="7427" max="7427" width="19.5703125" style="88" customWidth="1"/>
    <col min="7428" max="7428" width="10.28515625" style="88" customWidth="1"/>
    <col min="7429" max="7429" width="10.42578125" style="88" customWidth="1"/>
    <col min="7430" max="7431" width="9.140625" style="88"/>
    <col min="7432" max="7432" width="12.7109375" style="88" customWidth="1"/>
    <col min="7433" max="7680" width="9.140625" style="88"/>
    <col min="7681" max="7681" width="2.85546875" style="88" customWidth="1"/>
    <col min="7682" max="7682" width="36.140625" style="88" customWidth="1"/>
    <col min="7683" max="7683" width="19.5703125" style="88" customWidth="1"/>
    <col min="7684" max="7684" width="10.28515625" style="88" customWidth="1"/>
    <col min="7685" max="7685" width="10.42578125" style="88" customWidth="1"/>
    <col min="7686" max="7687" width="9.140625" style="88"/>
    <col min="7688" max="7688" width="12.7109375" style="88" customWidth="1"/>
    <col min="7689" max="7936" width="9.140625" style="88"/>
    <col min="7937" max="7937" width="2.85546875" style="88" customWidth="1"/>
    <col min="7938" max="7938" width="36.140625" style="88" customWidth="1"/>
    <col min="7939" max="7939" width="19.5703125" style="88" customWidth="1"/>
    <col min="7940" max="7940" width="10.28515625" style="88" customWidth="1"/>
    <col min="7941" max="7941" width="10.42578125" style="88" customWidth="1"/>
    <col min="7942" max="7943" width="9.140625" style="88"/>
    <col min="7944" max="7944" width="12.7109375" style="88" customWidth="1"/>
    <col min="7945" max="8192" width="9.140625" style="88"/>
    <col min="8193" max="8193" width="2.85546875" style="88" customWidth="1"/>
    <col min="8194" max="8194" width="36.140625" style="88" customWidth="1"/>
    <col min="8195" max="8195" width="19.5703125" style="88" customWidth="1"/>
    <col min="8196" max="8196" width="10.28515625" style="88" customWidth="1"/>
    <col min="8197" max="8197" width="10.42578125" style="88" customWidth="1"/>
    <col min="8198" max="8199" width="9.140625" style="88"/>
    <col min="8200" max="8200" width="12.7109375" style="88" customWidth="1"/>
    <col min="8201" max="8448" width="9.140625" style="88"/>
    <col min="8449" max="8449" width="2.85546875" style="88" customWidth="1"/>
    <col min="8450" max="8450" width="36.140625" style="88" customWidth="1"/>
    <col min="8451" max="8451" width="19.5703125" style="88" customWidth="1"/>
    <col min="8452" max="8452" width="10.28515625" style="88" customWidth="1"/>
    <col min="8453" max="8453" width="10.42578125" style="88" customWidth="1"/>
    <col min="8454" max="8455" width="9.140625" style="88"/>
    <col min="8456" max="8456" width="12.7109375" style="88" customWidth="1"/>
    <col min="8457" max="8704" width="9.140625" style="88"/>
    <col min="8705" max="8705" width="2.85546875" style="88" customWidth="1"/>
    <col min="8706" max="8706" width="36.140625" style="88" customWidth="1"/>
    <col min="8707" max="8707" width="19.5703125" style="88" customWidth="1"/>
    <col min="8708" max="8708" width="10.28515625" style="88" customWidth="1"/>
    <col min="8709" max="8709" width="10.42578125" style="88" customWidth="1"/>
    <col min="8710" max="8711" width="9.140625" style="88"/>
    <col min="8712" max="8712" width="12.7109375" style="88" customWidth="1"/>
    <col min="8713" max="8960" width="9.140625" style="88"/>
    <col min="8961" max="8961" width="2.85546875" style="88" customWidth="1"/>
    <col min="8962" max="8962" width="36.140625" style="88" customWidth="1"/>
    <col min="8963" max="8963" width="19.5703125" style="88" customWidth="1"/>
    <col min="8964" max="8964" width="10.28515625" style="88" customWidth="1"/>
    <col min="8965" max="8965" width="10.42578125" style="88" customWidth="1"/>
    <col min="8966" max="8967" width="9.140625" style="88"/>
    <col min="8968" max="8968" width="12.7109375" style="88" customWidth="1"/>
    <col min="8969" max="9216" width="9.140625" style="88"/>
    <col min="9217" max="9217" width="2.85546875" style="88" customWidth="1"/>
    <col min="9218" max="9218" width="36.140625" style="88" customWidth="1"/>
    <col min="9219" max="9219" width="19.5703125" style="88" customWidth="1"/>
    <col min="9220" max="9220" width="10.28515625" style="88" customWidth="1"/>
    <col min="9221" max="9221" width="10.42578125" style="88" customWidth="1"/>
    <col min="9222" max="9223" width="9.140625" style="88"/>
    <col min="9224" max="9224" width="12.7109375" style="88" customWidth="1"/>
    <col min="9225" max="9472" width="9.140625" style="88"/>
    <col min="9473" max="9473" width="2.85546875" style="88" customWidth="1"/>
    <col min="9474" max="9474" width="36.140625" style="88" customWidth="1"/>
    <col min="9475" max="9475" width="19.5703125" style="88" customWidth="1"/>
    <col min="9476" max="9476" width="10.28515625" style="88" customWidth="1"/>
    <col min="9477" max="9477" width="10.42578125" style="88" customWidth="1"/>
    <col min="9478" max="9479" width="9.140625" style="88"/>
    <col min="9480" max="9480" width="12.7109375" style="88" customWidth="1"/>
    <col min="9481" max="9728" width="9.140625" style="88"/>
    <col min="9729" max="9729" width="2.85546875" style="88" customWidth="1"/>
    <col min="9730" max="9730" width="36.140625" style="88" customWidth="1"/>
    <col min="9731" max="9731" width="19.5703125" style="88" customWidth="1"/>
    <col min="9732" max="9732" width="10.28515625" style="88" customWidth="1"/>
    <col min="9733" max="9733" width="10.42578125" style="88" customWidth="1"/>
    <col min="9734" max="9735" width="9.140625" style="88"/>
    <col min="9736" max="9736" width="12.7109375" style="88" customWidth="1"/>
    <col min="9737" max="9984" width="9.140625" style="88"/>
    <col min="9985" max="9985" width="2.85546875" style="88" customWidth="1"/>
    <col min="9986" max="9986" width="36.140625" style="88" customWidth="1"/>
    <col min="9987" max="9987" width="19.5703125" style="88" customWidth="1"/>
    <col min="9988" max="9988" width="10.28515625" style="88" customWidth="1"/>
    <col min="9989" max="9989" width="10.42578125" style="88" customWidth="1"/>
    <col min="9990" max="9991" width="9.140625" style="88"/>
    <col min="9992" max="9992" width="12.7109375" style="88" customWidth="1"/>
    <col min="9993" max="10240" width="9.140625" style="88"/>
    <col min="10241" max="10241" width="2.85546875" style="88" customWidth="1"/>
    <col min="10242" max="10242" width="36.140625" style="88" customWidth="1"/>
    <col min="10243" max="10243" width="19.5703125" style="88" customWidth="1"/>
    <col min="10244" max="10244" width="10.28515625" style="88" customWidth="1"/>
    <col min="10245" max="10245" width="10.42578125" style="88" customWidth="1"/>
    <col min="10246" max="10247" width="9.140625" style="88"/>
    <col min="10248" max="10248" width="12.7109375" style="88" customWidth="1"/>
    <col min="10249" max="10496" width="9.140625" style="88"/>
    <col min="10497" max="10497" width="2.85546875" style="88" customWidth="1"/>
    <col min="10498" max="10498" width="36.140625" style="88" customWidth="1"/>
    <col min="10499" max="10499" width="19.5703125" style="88" customWidth="1"/>
    <col min="10500" max="10500" width="10.28515625" style="88" customWidth="1"/>
    <col min="10501" max="10501" width="10.42578125" style="88" customWidth="1"/>
    <col min="10502" max="10503" width="9.140625" style="88"/>
    <col min="10504" max="10504" width="12.7109375" style="88" customWidth="1"/>
    <col min="10505" max="10752" width="9.140625" style="88"/>
    <col min="10753" max="10753" width="2.85546875" style="88" customWidth="1"/>
    <col min="10754" max="10754" width="36.140625" style="88" customWidth="1"/>
    <col min="10755" max="10755" width="19.5703125" style="88" customWidth="1"/>
    <col min="10756" max="10756" width="10.28515625" style="88" customWidth="1"/>
    <col min="10757" max="10757" width="10.42578125" style="88" customWidth="1"/>
    <col min="10758" max="10759" width="9.140625" style="88"/>
    <col min="10760" max="10760" width="12.7109375" style="88" customWidth="1"/>
    <col min="10761" max="11008" width="9.140625" style="88"/>
    <col min="11009" max="11009" width="2.85546875" style="88" customWidth="1"/>
    <col min="11010" max="11010" width="36.140625" style="88" customWidth="1"/>
    <col min="11011" max="11011" width="19.5703125" style="88" customWidth="1"/>
    <col min="11012" max="11012" width="10.28515625" style="88" customWidth="1"/>
    <col min="11013" max="11013" width="10.42578125" style="88" customWidth="1"/>
    <col min="11014" max="11015" width="9.140625" style="88"/>
    <col min="11016" max="11016" width="12.7109375" style="88" customWidth="1"/>
    <col min="11017" max="11264" width="9.140625" style="88"/>
    <col min="11265" max="11265" width="2.85546875" style="88" customWidth="1"/>
    <col min="11266" max="11266" width="36.140625" style="88" customWidth="1"/>
    <col min="11267" max="11267" width="19.5703125" style="88" customWidth="1"/>
    <col min="11268" max="11268" width="10.28515625" style="88" customWidth="1"/>
    <col min="11269" max="11269" width="10.42578125" style="88" customWidth="1"/>
    <col min="11270" max="11271" width="9.140625" style="88"/>
    <col min="11272" max="11272" width="12.7109375" style="88" customWidth="1"/>
    <col min="11273" max="11520" width="9.140625" style="88"/>
    <col min="11521" max="11521" width="2.85546875" style="88" customWidth="1"/>
    <col min="11522" max="11522" width="36.140625" style="88" customWidth="1"/>
    <col min="11523" max="11523" width="19.5703125" style="88" customWidth="1"/>
    <col min="11524" max="11524" width="10.28515625" style="88" customWidth="1"/>
    <col min="11525" max="11525" width="10.42578125" style="88" customWidth="1"/>
    <col min="11526" max="11527" width="9.140625" style="88"/>
    <col min="11528" max="11528" width="12.7109375" style="88" customWidth="1"/>
    <col min="11529" max="11776" width="9.140625" style="88"/>
    <col min="11777" max="11777" width="2.85546875" style="88" customWidth="1"/>
    <col min="11778" max="11778" width="36.140625" style="88" customWidth="1"/>
    <col min="11779" max="11779" width="19.5703125" style="88" customWidth="1"/>
    <col min="11780" max="11780" width="10.28515625" style="88" customWidth="1"/>
    <col min="11781" max="11781" width="10.42578125" style="88" customWidth="1"/>
    <col min="11782" max="11783" width="9.140625" style="88"/>
    <col min="11784" max="11784" width="12.7109375" style="88" customWidth="1"/>
    <col min="11785" max="12032" width="9.140625" style="88"/>
    <col min="12033" max="12033" width="2.85546875" style="88" customWidth="1"/>
    <col min="12034" max="12034" width="36.140625" style="88" customWidth="1"/>
    <col min="12035" max="12035" width="19.5703125" style="88" customWidth="1"/>
    <col min="12036" max="12036" width="10.28515625" style="88" customWidth="1"/>
    <col min="12037" max="12037" width="10.42578125" style="88" customWidth="1"/>
    <col min="12038" max="12039" width="9.140625" style="88"/>
    <col min="12040" max="12040" width="12.7109375" style="88" customWidth="1"/>
    <col min="12041" max="12288" width="9.140625" style="88"/>
    <col min="12289" max="12289" width="2.85546875" style="88" customWidth="1"/>
    <col min="12290" max="12290" width="36.140625" style="88" customWidth="1"/>
    <col min="12291" max="12291" width="19.5703125" style="88" customWidth="1"/>
    <col min="12292" max="12292" width="10.28515625" style="88" customWidth="1"/>
    <col min="12293" max="12293" width="10.42578125" style="88" customWidth="1"/>
    <col min="12294" max="12295" width="9.140625" style="88"/>
    <col min="12296" max="12296" width="12.7109375" style="88" customWidth="1"/>
    <col min="12297" max="12544" width="9.140625" style="88"/>
    <col min="12545" max="12545" width="2.85546875" style="88" customWidth="1"/>
    <col min="12546" max="12546" width="36.140625" style="88" customWidth="1"/>
    <col min="12547" max="12547" width="19.5703125" style="88" customWidth="1"/>
    <col min="12548" max="12548" width="10.28515625" style="88" customWidth="1"/>
    <col min="12549" max="12549" width="10.42578125" style="88" customWidth="1"/>
    <col min="12550" max="12551" width="9.140625" style="88"/>
    <col min="12552" max="12552" width="12.7109375" style="88" customWidth="1"/>
    <col min="12553" max="12800" width="9.140625" style="88"/>
    <col min="12801" max="12801" width="2.85546875" style="88" customWidth="1"/>
    <col min="12802" max="12802" width="36.140625" style="88" customWidth="1"/>
    <col min="12803" max="12803" width="19.5703125" style="88" customWidth="1"/>
    <col min="12804" max="12804" width="10.28515625" style="88" customWidth="1"/>
    <col min="12805" max="12805" width="10.42578125" style="88" customWidth="1"/>
    <col min="12806" max="12807" width="9.140625" style="88"/>
    <col min="12808" max="12808" width="12.7109375" style="88" customWidth="1"/>
    <col min="12809" max="13056" width="9.140625" style="88"/>
    <col min="13057" max="13057" width="2.85546875" style="88" customWidth="1"/>
    <col min="13058" max="13058" width="36.140625" style="88" customWidth="1"/>
    <col min="13059" max="13059" width="19.5703125" style="88" customWidth="1"/>
    <col min="13060" max="13060" width="10.28515625" style="88" customWidth="1"/>
    <col min="13061" max="13061" width="10.42578125" style="88" customWidth="1"/>
    <col min="13062" max="13063" width="9.140625" style="88"/>
    <col min="13064" max="13064" width="12.7109375" style="88" customWidth="1"/>
    <col min="13065" max="13312" width="9.140625" style="88"/>
    <col min="13313" max="13313" width="2.85546875" style="88" customWidth="1"/>
    <col min="13314" max="13314" width="36.140625" style="88" customWidth="1"/>
    <col min="13315" max="13315" width="19.5703125" style="88" customWidth="1"/>
    <col min="13316" max="13316" width="10.28515625" style="88" customWidth="1"/>
    <col min="13317" max="13317" width="10.42578125" style="88" customWidth="1"/>
    <col min="13318" max="13319" width="9.140625" style="88"/>
    <col min="13320" max="13320" width="12.7109375" style="88" customWidth="1"/>
    <col min="13321" max="13568" width="9.140625" style="88"/>
    <col min="13569" max="13569" width="2.85546875" style="88" customWidth="1"/>
    <col min="13570" max="13570" width="36.140625" style="88" customWidth="1"/>
    <col min="13571" max="13571" width="19.5703125" style="88" customWidth="1"/>
    <col min="13572" max="13572" width="10.28515625" style="88" customWidth="1"/>
    <col min="13573" max="13573" width="10.42578125" style="88" customWidth="1"/>
    <col min="13574" max="13575" width="9.140625" style="88"/>
    <col min="13576" max="13576" width="12.7109375" style="88" customWidth="1"/>
    <col min="13577" max="13824" width="9.140625" style="88"/>
    <col min="13825" max="13825" width="2.85546875" style="88" customWidth="1"/>
    <col min="13826" max="13826" width="36.140625" style="88" customWidth="1"/>
    <col min="13827" max="13827" width="19.5703125" style="88" customWidth="1"/>
    <col min="13828" max="13828" width="10.28515625" style="88" customWidth="1"/>
    <col min="13829" max="13829" width="10.42578125" style="88" customWidth="1"/>
    <col min="13830" max="13831" width="9.140625" style="88"/>
    <col min="13832" max="13832" width="12.7109375" style="88" customWidth="1"/>
    <col min="13833" max="14080" width="9.140625" style="88"/>
    <col min="14081" max="14081" width="2.85546875" style="88" customWidth="1"/>
    <col min="14082" max="14082" width="36.140625" style="88" customWidth="1"/>
    <col min="14083" max="14083" width="19.5703125" style="88" customWidth="1"/>
    <col min="14084" max="14084" width="10.28515625" style="88" customWidth="1"/>
    <col min="14085" max="14085" width="10.42578125" style="88" customWidth="1"/>
    <col min="14086" max="14087" width="9.140625" style="88"/>
    <col min="14088" max="14088" width="12.7109375" style="88" customWidth="1"/>
    <col min="14089" max="14336" width="9.140625" style="88"/>
    <col min="14337" max="14337" width="2.85546875" style="88" customWidth="1"/>
    <col min="14338" max="14338" width="36.140625" style="88" customWidth="1"/>
    <col min="14339" max="14339" width="19.5703125" style="88" customWidth="1"/>
    <col min="14340" max="14340" width="10.28515625" style="88" customWidth="1"/>
    <col min="14341" max="14341" width="10.42578125" style="88" customWidth="1"/>
    <col min="14342" max="14343" width="9.140625" style="88"/>
    <col min="14344" max="14344" width="12.7109375" style="88" customWidth="1"/>
    <col min="14345" max="14592" width="9.140625" style="88"/>
    <col min="14593" max="14593" width="2.85546875" style="88" customWidth="1"/>
    <col min="14594" max="14594" width="36.140625" style="88" customWidth="1"/>
    <col min="14595" max="14595" width="19.5703125" style="88" customWidth="1"/>
    <col min="14596" max="14596" width="10.28515625" style="88" customWidth="1"/>
    <col min="14597" max="14597" width="10.42578125" style="88" customWidth="1"/>
    <col min="14598" max="14599" width="9.140625" style="88"/>
    <col min="14600" max="14600" width="12.7109375" style="88" customWidth="1"/>
    <col min="14601" max="14848" width="9.140625" style="88"/>
    <col min="14849" max="14849" width="2.85546875" style="88" customWidth="1"/>
    <col min="14850" max="14850" width="36.140625" style="88" customWidth="1"/>
    <col min="14851" max="14851" width="19.5703125" style="88" customWidth="1"/>
    <col min="14852" max="14852" width="10.28515625" style="88" customWidth="1"/>
    <col min="14853" max="14853" width="10.42578125" style="88" customWidth="1"/>
    <col min="14854" max="14855" width="9.140625" style="88"/>
    <col min="14856" max="14856" width="12.7109375" style="88" customWidth="1"/>
    <col min="14857" max="15104" width="9.140625" style="88"/>
    <col min="15105" max="15105" width="2.85546875" style="88" customWidth="1"/>
    <col min="15106" max="15106" width="36.140625" style="88" customWidth="1"/>
    <col min="15107" max="15107" width="19.5703125" style="88" customWidth="1"/>
    <col min="15108" max="15108" width="10.28515625" style="88" customWidth="1"/>
    <col min="15109" max="15109" width="10.42578125" style="88" customWidth="1"/>
    <col min="15110" max="15111" width="9.140625" style="88"/>
    <col min="15112" max="15112" width="12.7109375" style="88" customWidth="1"/>
    <col min="15113" max="15360" width="9.140625" style="88"/>
    <col min="15361" max="15361" width="2.85546875" style="88" customWidth="1"/>
    <col min="15362" max="15362" width="36.140625" style="88" customWidth="1"/>
    <col min="15363" max="15363" width="19.5703125" style="88" customWidth="1"/>
    <col min="15364" max="15364" width="10.28515625" style="88" customWidth="1"/>
    <col min="15365" max="15365" width="10.42578125" style="88" customWidth="1"/>
    <col min="15366" max="15367" width="9.140625" style="88"/>
    <col min="15368" max="15368" width="12.7109375" style="88" customWidth="1"/>
    <col min="15369" max="15616" width="9.140625" style="88"/>
    <col min="15617" max="15617" width="2.85546875" style="88" customWidth="1"/>
    <col min="15618" max="15618" width="36.140625" style="88" customWidth="1"/>
    <col min="15619" max="15619" width="19.5703125" style="88" customWidth="1"/>
    <col min="15620" max="15620" width="10.28515625" style="88" customWidth="1"/>
    <col min="15621" max="15621" width="10.42578125" style="88" customWidth="1"/>
    <col min="15622" max="15623" width="9.140625" style="88"/>
    <col min="15624" max="15624" width="12.7109375" style="88" customWidth="1"/>
    <col min="15625" max="15872" width="9.140625" style="88"/>
    <col min="15873" max="15873" width="2.85546875" style="88" customWidth="1"/>
    <col min="15874" max="15874" width="36.140625" style="88" customWidth="1"/>
    <col min="15875" max="15875" width="19.5703125" style="88" customWidth="1"/>
    <col min="15876" max="15876" width="10.28515625" style="88" customWidth="1"/>
    <col min="15877" max="15877" width="10.42578125" style="88" customWidth="1"/>
    <col min="15878" max="15879" width="9.140625" style="88"/>
    <col min="15880" max="15880" width="12.7109375" style="88" customWidth="1"/>
    <col min="15881" max="16128" width="9.140625" style="88"/>
    <col min="16129" max="16129" width="2.85546875" style="88" customWidth="1"/>
    <col min="16130" max="16130" width="36.140625" style="88" customWidth="1"/>
    <col min="16131" max="16131" width="19.5703125" style="88" customWidth="1"/>
    <col min="16132" max="16132" width="10.28515625" style="88" customWidth="1"/>
    <col min="16133" max="16133" width="10.42578125" style="88" customWidth="1"/>
    <col min="16134" max="16135" width="9.140625" style="88"/>
    <col min="16136" max="16136" width="12.7109375" style="88" customWidth="1"/>
    <col min="16137" max="16384" width="9.140625" style="88"/>
  </cols>
  <sheetData>
    <row r="1" spans="1:9" x14ac:dyDescent="0.25">
      <c r="D1" s="111" t="s">
        <v>0</v>
      </c>
    </row>
    <row r="2" spans="1:9" ht="15" customHeight="1" x14ac:dyDescent="0.25">
      <c r="D2" s="111" t="s">
        <v>1</v>
      </c>
    </row>
    <row r="3" spans="1:9" x14ac:dyDescent="0.25">
      <c r="D3" s="111" t="s">
        <v>421</v>
      </c>
    </row>
    <row r="4" spans="1:9" x14ac:dyDescent="0.25">
      <c r="D4" s="111" t="s">
        <v>218</v>
      </c>
    </row>
    <row r="6" spans="1:9" ht="15.75" x14ac:dyDescent="0.25">
      <c r="A6" s="112" t="s">
        <v>219</v>
      </c>
      <c r="B6" s="113"/>
    </row>
    <row r="7" spans="1:9" ht="15.75" x14ac:dyDescent="0.25">
      <c r="A7" s="112"/>
      <c r="B7" s="113"/>
    </row>
    <row r="8" spans="1:9" ht="15.75" x14ac:dyDescent="0.25">
      <c r="A8" s="112"/>
      <c r="B8" s="113"/>
      <c r="F8" s="2"/>
      <c r="G8" s="2" t="s">
        <v>4</v>
      </c>
    </row>
    <row r="9" spans="1:9" x14ac:dyDescent="0.25">
      <c r="A9" s="114"/>
      <c r="B9" s="115"/>
      <c r="C9" s="114"/>
      <c r="D9" s="114"/>
      <c r="E9" s="116"/>
      <c r="F9" s="116" t="s">
        <v>220</v>
      </c>
      <c r="G9" s="117"/>
    </row>
    <row r="10" spans="1:9" x14ac:dyDescent="0.25">
      <c r="A10" s="118" t="s">
        <v>5</v>
      </c>
      <c r="B10" s="119" t="s">
        <v>221</v>
      </c>
      <c r="C10" s="120" t="s">
        <v>222</v>
      </c>
      <c r="D10" s="120" t="s">
        <v>223</v>
      </c>
      <c r="E10" s="757" t="s">
        <v>104</v>
      </c>
      <c r="F10" s="758"/>
      <c r="G10" s="121" t="s">
        <v>224</v>
      </c>
    </row>
    <row r="11" spans="1:9" ht="38.25" x14ac:dyDescent="0.25">
      <c r="A11" s="122"/>
      <c r="B11" s="119"/>
      <c r="C11" s="120"/>
      <c r="D11" s="120"/>
      <c r="E11" s="123" t="s">
        <v>105</v>
      </c>
      <c r="F11" s="124" t="s">
        <v>106</v>
      </c>
      <c r="G11" s="120" t="s">
        <v>225</v>
      </c>
      <c r="H11" s="125"/>
      <c r="I11" s="126"/>
    </row>
    <row r="12" spans="1:9" ht="15.75" x14ac:dyDescent="0.25">
      <c r="A12" s="819">
        <v>1</v>
      </c>
      <c r="B12" s="1169" t="s">
        <v>108</v>
      </c>
      <c r="C12" s="1169"/>
      <c r="D12" s="1169"/>
      <c r="E12" s="1169"/>
      <c r="F12" s="1169"/>
      <c r="G12" s="127"/>
      <c r="H12" s="125"/>
      <c r="I12" s="126"/>
    </row>
    <row r="13" spans="1:9" ht="26.25" x14ac:dyDescent="0.25">
      <c r="A13" s="820">
        <v>2</v>
      </c>
      <c r="B13" s="128" t="s">
        <v>226</v>
      </c>
      <c r="C13" s="129" t="s">
        <v>227</v>
      </c>
      <c r="D13" s="130">
        <f>E13+G13</f>
        <v>0.53</v>
      </c>
      <c r="E13" s="131">
        <v>0.53</v>
      </c>
      <c r="F13" s="132"/>
      <c r="G13" s="133"/>
      <c r="H13" s="134"/>
      <c r="I13" s="135"/>
    </row>
    <row r="14" spans="1:9" ht="20.100000000000001" customHeight="1" x14ac:dyDescent="0.25">
      <c r="A14" s="821">
        <v>3</v>
      </c>
      <c r="B14" s="136" t="s">
        <v>228</v>
      </c>
      <c r="C14" s="137" t="s">
        <v>227</v>
      </c>
      <c r="D14" s="132">
        <f>D15+D16+D17</f>
        <v>8.4</v>
      </c>
      <c r="E14" s="132">
        <f>E15+E16+E17</f>
        <v>8.4</v>
      </c>
      <c r="F14" s="132">
        <f>F15+F16+F17</f>
        <v>2</v>
      </c>
      <c r="G14" s="138"/>
      <c r="H14" s="134"/>
      <c r="I14" s="135"/>
    </row>
    <row r="15" spans="1:9" ht="18" customHeight="1" x14ac:dyDescent="0.25">
      <c r="A15" s="820">
        <v>4</v>
      </c>
      <c r="B15" s="139" t="s">
        <v>114</v>
      </c>
      <c r="C15" s="137" t="s">
        <v>227</v>
      </c>
      <c r="D15" s="132">
        <f t="shared" ref="D15:D28" si="0">E15+G15</f>
        <v>1.3</v>
      </c>
      <c r="E15" s="140">
        <v>1.3</v>
      </c>
      <c r="F15" s="140">
        <v>1</v>
      </c>
      <c r="G15" s="141"/>
      <c r="H15" s="135"/>
      <c r="I15" s="135"/>
    </row>
    <row r="16" spans="1:9" ht="18" customHeight="1" x14ac:dyDescent="0.25">
      <c r="A16" s="821">
        <v>5</v>
      </c>
      <c r="B16" s="139" t="s">
        <v>119</v>
      </c>
      <c r="C16" s="137" t="s">
        <v>227</v>
      </c>
      <c r="D16" s="132">
        <f t="shared" si="0"/>
        <v>1.3</v>
      </c>
      <c r="E16" s="140">
        <v>1.3</v>
      </c>
      <c r="F16" s="140">
        <v>1</v>
      </c>
      <c r="G16" s="141"/>
      <c r="H16" s="135"/>
      <c r="I16" s="135"/>
    </row>
    <row r="17" spans="1:16" ht="19.5" customHeight="1" x14ac:dyDescent="0.25">
      <c r="A17" s="820">
        <v>6</v>
      </c>
      <c r="B17" s="139" t="s">
        <v>227</v>
      </c>
      <c r="C17" s="137" t="s">
        <v>227</v>
      </c>
      <c r="D17" s="132">
        <f t="shared" si="0"/>
        <v>5.8</v>
      </c>
      <c r="E17" s="140">
        <v>5.8</v>
      </c>
      <c r="F17" s="140"/>
      <c r="G17" s="142"/>
      <c r="H17" s="143"/>
      <c r="I17" s="135"/>
    </row>
    <row r="18" spans="1:16" ht="27" customHeight="1" x14ac:dyDescent="0.25">
      <c r="A18" s="821">
        <v>7</v>
      </c>
      <c r="B18" s="107" t="s">
        <v>229</v>
      </c>
      <c r="C18" s="137" t="s">
        <v>227</v>
      </c>
      <c r="D18" s="130">
        <f t="shared" si="0"/>
        <v>0.6</v>
      </c>
      <c r="E18" s="140">
        <v>0.6</v>
      </c>
      <c r="F18" s="140">
        <v>0.46</v>
      </c>
      <c r="G18" s="141"/>
      <c r="H18" s="135"/>
      <c r="I18" s="135"/>
    </row>
    <row r="19" spans="1:16" ht="20.100000000000001" customHeight="1" x14ac:dyDescent="0.25">
      <c r="A19" s="820">
        <v>8</v>
      </c>
      <c r="B19" s="107" t="s">
        <v>230</v>
      </c>
      <c r="C19" s="137" t="s">
        <v>227</v>
      </c>
      <c r="D19" s="130">
        <f t="shared" si="0"/>
        <v>29.1</v>
      </c>
      <c r="E19" s="140">
        <v>29.1</v>
      </c>
      <c r="F19" s="140">
        <v>22.3</v>
      </c>
      <c r="G19" s="141"/>
      <c r="H19" s="135"/>
      <c r="I19" s="135"/>
    </row>
    <row r="20" spans="1:16" ht="20.100000000000001" customHeight="1" x14ac:dyDescent="0.25">
      <c r="A20" s="821">
        <v>9</v>
      </c>
      <c r="B20" s="107" t="s">
        <v>231</v>
      </c>
      <c r="C20" s="137" t="s">
        <v>227</v>
      </c>
      <c r="D20" s="130">
        <f t="shared" si="0"/>
        <v>16.100000000000001</v>
      </c>
      <c r="E20" s="144">
        <v>16.100000000000001</v>
      </c>
      <c r="F20" s="145">
        <v>8</v>
      </c>
      <c r="G20" s="146"/>
      <c r="H20" s="147"/>
      <c r="I20" s="148"/>
    </row>
    <row r="21" spans="1:16" ht="20.100000000000001" customHeight="1" x14ac:dyDescent="0.25">
      <c r="A21" s="820">
        <v>10</v>
      </c>
      <c r="B21" s="107" t="s">
        <v>232</v>
      </c>
      <c r="C21" s="137" t="s">
        <v>227</v>
      </c>
      <c r="D21" s="130">
        <f t="shared" si="0"/>
        <v>8.6999999999999993</v>
      </c>
      <c r="E21" s="140">
        <v>8.6999999999999993</v>
      </c>
      <c r="F21" s="140">
        <v>5.2</v>
      </c>
      <c r="G21" s="140"/>
      <c r="H21" s="149"/>
      <c r="I21" s="135"/>
    </row>
    <row r="22" spans="1:16" ht="30" customHeight="1" x14ac:dyDescent="0.25">
      <c r="A22" s="821">
        <v>11</v>
      </c>
      <c r="B22" s="107" t="s">
        <v>233</v>
      </c>
      <c r="C22" s="137" t="s">
        <v>227</v>
      </c>
      <c r="D22" s="130">
        <f t="shared" si="0"/>
        <v>7.9</v>
      </c>
      <c r="E22" s="140">
        <v>7.9</v>
      </c>
      <c r="F22" s="140">
        <v>6.06</v>
      </c>
      <c r="G22" s="140"/>
      <c r="H22" s="149"/>
      <c r="I22" s="149"/>
    </row>
    <row r="23" spans="1:16" ht="20.100000000000001" customHeight="1" x14ac:dyDescent="0.25">
      <c r="A23" s="820">
        <v>12</v>
      </c>
      <c r="B23" s="107" t="s">
        <v>234</v>
      </c>
      <c r="C23" s="137" t="s">
        <v>227</v>
      </c>
      <c r="D23" s="130">
        <f t="shared" si="0"/>
        <v>103.8</v>
      </c>
      <c r="E23" s="140">
        <v>103.8</v>
      </c>
      <c r="F23" s="140">
        <v>64.400000000000006</v>
      </c>
      <c r="G23" s="141"/>
      <c r="H23" s="135"/>
      <c r="I23" s="135"/>
      <c r="P23" s="150"/>
    </row>
    <row r="24" spans="1:16" ht="20.100000000000001" customHeight="1" x14ac:dyDescent="0.25">
      <c r="A24" s="821">
        <v>13</v>
      </c>
      <c r="B24" s="107" t="s">
        <v>235</v>
      </c>
      <c r="C24" s="137" t="s">
        <v>227</v>
      </c>
      <c r="D24" s="130">
        <f t="shared" si="0"/>
        <v>62</v>
      </c>
      <c r="E24" s="140">
        <v>62</v>
      </c>
      <c r="F24" s="140"/>
      <c r="G24" s="141"/>
      <c r="H24" s="135"/>
      <c r="I24" s="135"/>
    </row>
    <row r="25" spans="1:16" ht="24" customHeight="1" x14ac:dyDescent="0.25">
      <c r="A25" s="820">
        <v>14</v>
      </c>
      <c r="B25" s="107" t="s">
        <v>236</v>
      </c>
      <c r="C25" s="137" t="s">
        <v>227</v>
      </c>
      <c r="D25" s="130">
        <f t="shared" si="0"/>
        <v>2.5680000000000001</v>
      </c>
      <c r="E25" s="140">
        <v>2.5680000000000001</v>
      </c>
      <c r="F25" s="140">
        <v>1.5</v>
      </c>
      <c r="G25" s="141"/>
      <c r="H25" s="135"/>
      <c r="I25" s="135"/>
    </row>
    <row r="26" spans="1:16" ht="20.100000000000001" customHeight="1" x14ac:dyDescent="0.25">
      <c r="A26" s="821">
        <v>15</v>
      </c>
      <c r="B26" s="107" t="s">
        <v>237</v>
      </c>
      <c r="C26" s="137" t="s">
        <v>227</v>
      </c>
      <c r="D26" s="130">
        <f t="shared" si="0"/>
        <v>6.3</v>
      </c>
      <c r="E26" s="140">
        <v>6.3</v>
      </c>
      <c r="F26" s="140">
        <v>4.3</v>
      </c>
      <c r="G26" s="141"/>
      <c r="H26" s="135"/>
      <c r="I26" s="135"/>
    </row>
    <row r="27" spans="1:16" ht="20.100000000000001" customHeight="1" x14ac:dyDescent="0.25">
      <c r="A27" s="820">
        <v>16</v>
      </c>
      <c r="B27" s="107" t="s">
        <v>238</v>
      </c>
      <c r="C27" s="137" t="s">
        <v>227</v>
      </c>
      <c r="D27" s="130">
        <f t="shared" si="0"/>
        <v>41</v>
      </c>
      <c r="E27" s="140">
        <v>41</v>
      </c>
      <c r="F27" s="140">
        <v>30</v>
      </c>
      <c r="G27" s="140"/>
      <c r="H27" s="149"/>
      <c r="I27" s="135"/>
    </row>
    <row r="28" spans="1:16" ht="20.100000000000001" customHeight="1" x14ac:dyDescent="0.25">
      <c r="A28" s="821">
        <v>17</v>
      </c>
      <c r="B28" s="107" t="s">
        <v>239</v>
      </c>
      <c r="C28" s="137" t="s">
        <v>227</v>
      </c>
      <c r="D28" s="130">
        <f t="shared" si="0"/>
        <v>12.2</v>
      </c>
      <c r="E28" s="140">
        <v>12.2</v>
      </c>
      <c r="F28" s="140">
        <v>9</v>
      </c>
      <c r="G28" s="140"/>
      <c r="H28" s="149"/>
      <c r="I28" s="135"/>
    </row>
    <row r="29" spans="1:16" ht="30" customHeight="1" x14ac:dyDescent="0.25">
      <c r="A29" s="820">
        <v>18</v>
      </c>
      <c r="B29" s="136" t="s">
        <v>240</v>
      </c>
      <c r="C29" s="137" t="s">
        <v>227</v>
      </c>
      <c r="D29" s="140">
        <f>D30+D31+D32+D33+D34+D35+D36+D37+D38</f>
        <v>38.700000000000003</v>
      </c>
      <c r="E29" s="140">
        <f>E30+E31+E32+E33+E34+E35+E36+E37+E38</f>
        <v>38.700000000000003</v>
      </c>
      <c r="F29" s="140">
        <f>F30+F31+F32+F33+F34+F35+F36+F37+F38</f>
        <v>1.2</v>
      </c>
      <c r="G29" s="140">
        <f>G30+G31+G32+G33+G34+G35+G36+G37+G38</f>
        <v>0</v>
      </c>
      <c r="H29" s="135"/>
      <c r="I29" s="135"/>
    </row>
    <row r="30" spans="1:16" ht="20.100000000000001" customHeight="1" x14ac:dyDescent="0.25">
      <c r="A30" s="821">
        <v>19</v>
      </c>
      <c r="B30" s="139" t="s">
        <v>112</v>
      </c>
      <c r="C30" s="137" t="s">
        <v>227</v>
      </c>
      <c r="D30" s="140">
        <f>E30+G30</f>
        <v>3</v>
      </c>
      <c r="E30" s="140">
        <v>3</v>
      </c>
      <c r="F30" s="140"/>
      <c r="G30" s="141"/>
      <c r="H30" s="135"/>
      <c r="I30" s="135"/>
    </row>
    <row r="31" spans="1:16" ht="20.100000000000001" customHeight="1" x14ac:dyDescent="0.25">
      <c r="A31" s="820">
        <v>20</v>
      </c>
      <c r="B31" s="139" t="s">
        <v>113</v>
      </c>
      <c r="C31" s="137" t="s">
        <v>227</v>
      </c>
      <c r="D31" s="140">
        <f t="shared" ref="D31:D41" si="1">E31+G31</f>
        <v>2</v>
      </c>
      <c r="E31" s="140">
        <v>2</v>
      </c>
      <c r="F31" s="140"/>
      <c r="G31" s="141"/>
      <c r="H31" s="135"/>
      <c r="I31" s="135"/>
    </row>
    <row r="32" spans="1:16" ht="20.100000000000001" customHeight="1" x14ac:dyDescent="0.25">
      <c r="A32" s="821">
        <v>21</v>
      </c>
      <c r="B32" s="139" t="s">
        <v>114</v>
      </c>
      <c r="C32" s="137" t="s">
        <v>227</v>
      </c>
      <c r="D32" s="140">
        <f t="shared" si="1"/>
        <v>9.4</v>
      </c>
      <c r="E32" s="140">
        <v>9.4</v>
      </c>
      <c r="F32" s="140"/>
      <c r="G32" s="141"/>
      <c r="H32" s="135"/>
      <c r="I32" s="135"/>
    </row>
    <row r="33" spans="1:18" ht="20.100000000000001" customHeight="1" x14ac:dyDescent="0.25">
      <c r="A33" s="820">
        <v>22</v>
      </c>
      <c r="B33" s="139" t="s">
        <v>115</v>
      </c>
      <c r="C33" s="137" t="s">
        <v>227</v>
      </c>
      <c r="D33" s="140">
        <f t="shared" si="1"/>
        <v>3</v>
      </c>
      <c r="E33" s="140">
        <v>3</v>
      </c>
      <c r="F33" s="140"/>
      <c r="G33" s="141"/>
      <c r="H33" s="135"/>
      <c r="I33" s="135"/>
    </row>
    <row r="34" spans="1:18" ht="20.100000000000001" customHeight="1" x14ac:dyDescent="0.25">
      <c r="A34" s="821">
        <v>23</v>
      </c>
      <c r="B34" s="139" t="s">
        <v>116</v>
      </c>
      <c r="C34" s="137" t="s">
        <v>227</v>
      </c>
      <c r="D34" s="140">
        <f t="shared" si="1"/>
        <v>1.3</v>
      </c>
      <c r="E34" s="140">
        <v>1.3</v>
      </c>
      <c r="F34" s="140"/>
      <c r="G34" s="141"/>
      <c r="H34" s="135"/>
      <c r="I34" s="135"/>
    </row>
    <row r="35" spans="1:18" ht="20.100000000000001" customHeight="1" x14ac:dyDescent="0.25">
      <c r="A35" s="820">
        <v>24</v>
      </c>
      <c r="B35" s="139" t="s">
        <v>117</v>
      </c>
      <c r="C35" s="137" t="s">
        <v>227</v>
      </c>
      <c r="D35" s="140">
        <f t="shared" si="1"/>
        <v>5</v>
      </c>
      <c r="E35" s="140">
        <v>5</v>
      </c>
      <c r="F35" s="140"/>
      <c r="G35" s="141"/>
      <c r="H35" s="135"/>
      <c r="I35" s="135"/>
    </row>
    <row r="36" spans="1:18" ht="20.100000000000001" customHeight="1" x14ac:dyDescent="0.25">
      <c r="A36" s="821">
        <v>25</v>
      </c>
      <c r="B36" s="139" t="s">
        <v>118</v>
      </c>
      <c r="C36" s="137" t="s">
        <v>227</v>
      </c>
      <c r="D36" s="140">
        <f t="shared" si="1"/>
        <v>2.5</v>
      </c>
      <c r="E36" s="140">
        <v>2.5</v>
      </c>
      <c r="F36" s="140"/>
      <c r="G36" s="141"/>
      <c r="H36" s="135"/>
      <c r="I36" s="135"/>
    </row>
    <row r="37" spans="1:18" ht="20.100000000000001" customHeight="1" x14ac:dyDescent="0.25">
      <c r="A37" s="820">
        <v>26</v>
      </c>
      <c r="B37" s="139" t="s">
        <v>119</v>
      </c>
      <c r="C37" s="137" t="s">
        <v>227</v>
      </c>
      <c r="D37" s="140">
        <f t="shared" si="1"/>
        <v>9.4</v>
      </c>
      <c r="E37" s="140">
        <v>9.4</v>
      </c>
      <c r="F37" s="140"/>
      <c r="G37" s="141"/>
      <c r="H37" s="135"/>
      <c r="I37" s="135"/>
    </row>
    <row r="38" spans="1:18" ht="20.100000000000001" customHeight="1" x14ac:dyDescent="0.25">
      <c r="A38" s="821">
        <v>27</v>
      </c>
      <c r="B38" s="139" t="s">
        <v>227</v>
      </c>
      <c r="C38" s="137" t="s">
        <v>227</v>
      </c>
      <c r="D38" s="140">
        <f t="shared" si="1"/>
        <v>3.1</v>
      </c>
      <c r="E38" s="140">
        <v>3.1</v>
      </c>
      <c r="F38" s="140">
        <v>1.2</v>
      </c>
      <c r="G38" s="141"/>
      <c r="H38" s="135"/>
      <c r="I38" s="135"/>
    </row>
    <row r="39" spans="1:18" ht="20.100000000000001" customHeight="1" x14ac:dyDescent="0.25">
      <c r="A39" s="822">
        <v>28</v>
      </c>
      <c r="B39" s="107" t="s">
        <v>241</v>
      </c>
      <c r="C39" s="137" t="s">
        <v>227</v>
      </c>
      <c r="D39" s="140">
        <f t="shared" si="1"/>
        <v>1.9</v>
      </c>
      <c r="E39" s="140">
        <v>1.9</v>
      </c>
      <c r="F39" s="140">
        <v>1.5</v>
      </c>
      <c r="G39" s="141"/>
      <c r="H39" s="135"/>
      <c r="I39" s="135"/>
    </row>
    <row r="40" spans="1:18" ht="24" customHeight="1" x14ac:dyDescent="0.25">
      <c r="A40" s="821">
        <v>29</v>
      </c>
      <c r="B40" s="107" t="s">
        <v>242</v>
      </c>
      <c r="C40" s="137" t="s">
        <v>136</v>
      </c>
      <c r="D40" s="140">
        <f t="shared" si="1"/>
        <v>428</v>
      </c>
      <c r="E40" s="140">
        <v>428</v>
      </c>
      <c r="F40" s="140">
        <v>312</v>
      </c>
      <c r="G40" s="146"/>
      <c r="H40" s="147"/>
      <c r="I40" s="135"/>
    </row>
    <row r="41" spans="1:18" ht="26.25" x14ac:dyDescent="0.25">
      <c r="A41" s="820">
        <v>30</v>
      </c>
      <c r="B41" s="107" t="s">
        <v>243</v>
      </c>
      <c r="C41" s="137" t="s">
        <v>227</v>
      </c>
      <c r="D41" s="140">
        <f t="shared" si="1"/>
        <v>5</v>
      </c>
      <c r="E41" s="140">
        <v>5</v>
      </c>
      <c r="F41" s="140">
        <v>0.1</v>
      </c>
      <c r="G41" s="141"/>
      <c r="H41" s="135"/>
      <c r="I41" s="135"/>
    </row>
    <row r="42" spans="1:18" x14ac:dyDescent="0.25">
      <c r="A42" s="821">
        <v>31</v>
      </c>
      <c r="B42" s="151" t="s">
        <v>137</v>
      </c>
      <c r="C42" s="137"/>
      <c r="D42" s="152">
        <f>SUM(D13:D41)-D14-D29</f>
        <v>772.79799999999989</v>
      </c>
      <c r="E42" s="153">
        <f>SUM(E13:E41)-E14-E29</f>
        <v>772.79799999999989</v>
      </c>
      <c r="F42" s="153">
        <f>SUM(F13:F41)-F14-F29</f>
        <v>468.02000000000004</v>
      </c>
      <c r="G42" s="154"/>
      <c r="H42" s="135"/>
      <c r="I42" s="135"/>
    </row>
    <row r="43" spans="1:18" ht="15.75" x14ac:dyDescent="0.25">
      <c r="A43" s="820">
        <v>32</v>
      </c>
      <c r="B43" s="1170" t="s">
        <v>138</v>
      </c>
      <c r="C43" s="1170"/>
      <c r="D43" s="1170"/>
      <c r="E43" s="1170"/>
      <c r="F43" s="1170"/>
      <c r="G43" s="155"/>
      <c r="H43" s="156"/>
      <c r="I43" s="156"/>
      <c r="J43" s="156"/>
      <c r="K43" s="156"/>
      <c r="L43" s="156"/>
      <c r="M43" s="156"/>
      <c r="N43" s="156"/>
      <c r="O43" s="156"/>
      <c r="P43" s="156"/>
      <c r="Q43" s="156"/>
      <c r="R43" s="156"/>
    </row>
    <row r="44" spans="1:18" ht="26.25" x14ac:dyDescent="0.25">
      <c r="A44" s="821">
        <v>33</v>
      </c>
      <c r="B44" s="107" t="s">
        <v>244</v>
      </c>
      <c r="C44" s="137" t="s">
        <v>227</v>
      </c>
      <c r="D44" s="141">
        <f>E44+G44</f>
        <v>174.9</v>
      </c>
      <c r="E44" s="140">
        <v>174.9</v>
      </c>
      <c r="F44" s="141">
        <v>3</v>
      </c>
      <c r="G44" s="141"/>
      <c r="H44" s="135"/>
      <c r="I44" s="135"/>
    </row>
    <row r="45" spans="1:18" ht="24.75" x14ac:dyDescent="0.25">
      <c r="A45" s="820">
        <v>34</v>
      </c>
      <c r="B45" s="107" t="s">
        <v>245</v>
      </c>
      <c r="C45" s="137" t="s">
        <v>227</v>
      </c>
      <c r="D45" s="141">
        <f t="shared" ref="D45:D50" si="2">E45+G45</f>
        <v>307.3</v>
      </c>
      <c r="E45" s="140">
        <v>307.3</v>
      </c>
      <c r="F45" s="141">
        <v>3</v>
      </c>
      <c r="G45" s="141"/>
      <c r="H45" s="135"/>
      <c r="I45" s="135"/>
    </row>
    <row r="46" spans="1:18" ht="26.25" x14ac:dyDescent="0.25">
      <c r="A46" s="821">
        <v>35</v>
      </c>
      <c r="B46" s="107" t="s">
        <v>246</v>
      </c>
      <c r="C46" s="137" t="s">
        <v>227</v>
      </c>
      <c r="D46" s="141">
        <f t="shared" si="2"/>
        <v>355.1</v>
      </c>
      <c r="E46" s="140">
        <v>353.1</v>
      </c>
      <c r="F46" s="140">
        <v>4</v>
      </c>
      <c r="G46" s="140">
        <v>2</v>
      </c>
      <c r="H46" s="135"/>
      <c r="I46" s="135"/>
    </row>
    <row r="47" spans="1:18" ht="26.25" x14ac:dyDescent="0.25">
      <c r="A47" s="820">
        <v>36</v>
      </c>
      <c r="B47" s="107" t="s">
        <v>247</v>
      </c>
      <c r="C47" s="137" t="s">
        <v>149</v>
      </c>
      <c r="D47" s="141">
        <f t="shared" si="2"/>
        <v>271.2</v>
      </c>
      <c r="E47" s="140">
        <v>271.2</v>
      </c>
      <c r="F47" s="141">
        <v>207.8</v>
      </c>
      <c r="G47" s="141"/>
      <c r="H47" s="135"/>
      <c r="I47" s="135"/>
    </row>
    <row r="48" spans="1:18" ht="25.5" x14ac:dyDescent="0.25">
      <c r="A48" s="821">
        <v>37</v>
      </c>
      <c r="B48" s="157" t="s">
        <v>248</v>
      </c>
      <c r="C48" s="158" t="s">
        <v>145</v>
      </c>
      <c r="D48" s="141">
        <f t="shared" si="2"/>
        <v>78.3</v>
      </c>
      <c r="E48" s="141">
        <v>78.3</v>
      </c>
      <c r="F48" s="140">
        <v>50.1</v>
      </c>
      <c r="G48" s="141"/>
      <c r="H48" s="135"/>
      <c r="I48" s="135"/>
    </row>
    <row r="49" spans="1:10" ht="25.5" customHeight="1" x14ac:dyDescent="0.25">
      <c r="A49" s="820">
        <v>38</v>
      </c>
      <c r="B49" s="159" t="s">
        <v>249</v>
      </c>
      <c r="C49" s="158" t="s">
        <v>145</v>
      </c>
      <c r="D49" s="141">
        <f t="shared" si="2"/>
        <v>49.8</v>
      </c>
      <c r="E49" s="141">
        <v>49.8</v>
      </c>
      <c r="F49" s="140">
        <v>31.9</v>
      </c>
      <c r="G49" s="141"/>
      <c r="H49" s="135"/>
      <c r="I49" s="135"/>
    </row>
    <row r="50" spans="1:10" ht="24.75" x14ac:dyDescent="0.25">
      <c r="A50" s="821">
        <v>39</v>
      </c>
      <c r="B50" s="160" t="s">
        <v>250</v>
      </c>
      <c r="C50" s="137" t="s">
        <v>227</v>
      </c>
      <c r="D50" s="141">
        <f t="shared" si="2"/>
        <v>0.442</v>
      </c>
      <c r="E50" s="141">
        <v>0.442</v>
      </c>
      <c r="F50" s="140">
        <v>0.27100000000000002</v>
      </c>
      <c r="G50" s="141"/>
      <c r="H50" s="135"/>
      <c r="I50" s="161"/>
      <c r="J50" s="162"/>
    </row>
    <row r="51" spans="1:10" x14ac:dyDescent="0.25">
      <c r="A51" s="820">
        <v>40</v>
      </c>
      <c r="B51" s="151" t="s">
        <v>137</v>
      </c>
      <c r="C51" s="163"/>
      <c r="D51" s="165">
        <f>SUM(D44:D50)</f>
        <v>1237.0419999999999</v>
      </c>
      <c r="E51" s="165">
        <f>SUM(E44:E50)</f>
        <v>1235.0419999999999</v>
      </c>
      <c r="F51" s="165">
        <f>SUM(F44:F50)</f>
        <v>300.07100000000003</v>
      </c>
      <c r="G51" s="164">
        <f>SUM(G44:G49)</f>
        <v>2</v>
      </c>
      <c r="H51" s="166"/>
      <c r="I51" s="166"/>
    </row>
    <row r="52" spans="1:10" ht="15.75" x14ac:dyDescent="0.25">
      <c r="A52" s="821">
        <v>41</v>
      </c>
      <c r="B52" s="167" t="s">
        <v>251</v>
      </c>
      <c r="C52" s="163"/>
      <c r="D52" s="165">
        <f>D42+D51</f>
        <v>2009.8399999999997</v>
      </c>
      <c r="E52" s="165">
        <f>E42+E51</f>
        <v>2007.8399999999997</v>
      </c>
      <c r="F52" s="165">
        <f>F42+F51</f>
        <v>768.09100000000012</v>
      </c>
      <c r="G52" s="164">
        <f>G42+G51</f>
        <v>2</v>
      </c>
      <c r="H52" s="166"/>
      <c r="I52" s="166"/>
    </row>
    <row r="53" spans="1:10" x14ac:dyDescent="0.25">
      <c r="B53" s="168"/>
      <c r="C53" s="168"/>
      <c r="D53" s="169"/>
      <c r="E53" s="168"/>
      <c r="F53" s="170"/>
    </row>
    <row r="54" spans="1:10" x14ac:dyDescent="0.25">
      <c r="C54" s="759"/>
    </row>
  </sheetData>
  <mergeCells count="2">
    <mergeCell ref="B12:F12"/>
    <mergeCell ref="B43:F4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1"/>
  <sheetViews>
    <sheetView workbookViewId="0">
      <selection activeCell="N26" sqref="N26"/>
    </sheetView>
  </sheetViews>
  <sheetFormatPr defaultRowHeight="15" x14ac:dyDescent="0.25"/>
  <cols>
    <col min="1" max="1" width="3.140625" style="681" customWidth="1"/>
    <col min="2" max="2" width="42" style="681" customWidth="1"/>
    <col min="3" max="3" width="11.42578125" style="681" customWidth="1"/>
    <col min="4" max="4" width="11.140625" style="681" customWidth="1"/>
    <col min="5" max="5" width="10.7109375" style="681" customWidth="1"/>
    <col min="6" max="6" width="9.42578125" style="681" customWidth="1"/>
    <col min="7" max="7" width="10" style="681" customWidth="1"/>
    <col min="8" max="8" width="8.28515625" style="681" customWidth="1"/>
    <col min="9" max="9" width="8.140625" style="681" customWidth="1"/>
    <col min="10" max="10" width="11" style="681" customWidth="1"/>
    <col min="11" max="11" width="7" style="681" customWidth="1"/>
    <col min="12" max="16384" width="9.140625" style="681"/>
  </cols>
  <sheetData>
    <row r="1" spans="1:15" x14ac:dyDescent="0.25">
      <c r="D1" s="682" t="s">
        <v>252</v>
      </c>
    </row>
    <row r="2" spans="1:15" x14ac:dyDescent="0.25">
      <c r="D2" s="682" t="s">
        <v>1</v>
      </c>
    </row>
    <row r="3" spans="1:15" x14ac:dyDescent="0.25">
      <c r="D3" s="682" t="s">
        <v>422</v>
      </c>
    </row>
    <row r="4" spans="1:15" x14ac:dyDescent="0.25">
      <c r="D4" s="682" t="s">
        <v>253</v>
      </c>
    </row>
    <row r="5" spans="1:15" ht="15.75" customHeight="1" x14ac:dyDescent="0.25">
      <c r="B5" s="683"/>
    </row>
    <row r="6" spans="1:15" ht="15.75" x14ac:dyDescent="0.25">
      <c r="A6" s="1171" t="s">
        <v>254</v>
      </c>
      <c r="B6" s="1171"/>
      <c r="C6" s="1171"/>
      <c r="D6" s="1171"/>
      <c r="E6" s="1171"/>
      <c r="F6" s="1171"/>
      <c r="G6" s="172"/>
    </row>
    <row r="7" spans="1:15" ht="12.75" customHeight="1" x14ac:dyDescent="0.25">
      <c r="A7" s="171"/>
      <c r="B7" s="171"/>
      <c r="C7" s="171"/>
      <c r="D7" s="171"/>
      <c r="E7" s="171"/>
      <c r="F7" s="171"/>
      <c r="G7" s="171"/>
    </row>
    <row r="8" spans="1:15" ht="15.75" x14ac:dyDescent="0.25">
      <c r="A8" s="171"/>
      <c r="B8" s="171"/>
      <c r="C8" s="171"/>
      <c r="D8" s="171"/>
      <c r="E8" s="171"/>
      <c r="F8" s="173" t="s">
        <v>4</v>
      </c>
      <c r="G8" s="171"/>
    </row>
    <row r="9" spans="1:15" ht="13.5" customHeight="1" x14ac:dyDescent="0.25">
      <c r="A9" s="114"/>
      <c r="B9" s="115"/>
      <c r="C9" s="114"/>
      <c r="D9" s="116"/>
      <c r="E9" s="116" t="s">
        <v>220</v>
      </c>
      <c r="F9" s="117"/>
      <c r="G9" s="174"/>
      <c r="H9" s="684"/>
      <c r="I9" s="684"/>
      <c r="J9" s="684"/>
      <c r="K9" s="684"/>
      <c r="L9" s="684"/>
      <c r="M9" s="684"/>
      <c r="N9" s="684"/>
      <c r="O9" s="684"/>
    </row>
    <row r="10" spans="1:15" x14ac:dyDescent="0.25">
      <c r="A10" s="118" t="s">
        <v>5</v>
      </c>
      <c r="B10" s="119" t="s">
        <v>255</v>
      </c>
      <c r="C10" s="120" t="s">
        <v>223</v>
      </c>
      <c r="D10" s="1172" t="s">
        <v>104</v>
      </c>
      <c r="E10" s="1173"/>
      <c r="F10" s="121" t="s">
        <v>224</v>
      </c>
      <c r="G10" s="175"/>
      <c r="H10" s="684"/>
      <c r="I10" s="684"/>
      <c r="J10" s="684"/>
      <c r="K10" s="684"/>
      <c r="L10" s="684"/>
      <c r="M10" s="684"/>
      <c r="N10" s="684"/>
      <c r="O10" s="684"/>
    </row>
    <row r="11" spans="1:15" ht="30" customHeight="1" x14ac:dyDescent="0.25">
      <c r="A11" s="176"/>
      <c r="B11" s="177"/>
      <c r="C11" s="178"/>
      <c r="D11" s="179" t="s">
        <v>105</v>
      </c>
      <c r="E11" s="180" t="s">
        <v>106</v>
      </c>
      <c r="F11" s="178" t="s">
        <v>225</v>
      </c>
      <c r="G11" s="181"/>
      <c r="H11" s="182"/>
      <c r="I11" s="182"/>
      <c r="J11" s="104"/>
      <c r="K11" s="104"/>
      <c r="L11" s="684"/>
      <c r="M11" s="684"/>
      <c r="N11" s="684"/>
      <c r="O11" s="684"/>
    </row>
    <row r="12" spans="1:15" ht="17.100000000000001" customHeight="1" x14ac:dyDescent="0.25">
      <c r="A12" s="183">
        <v>1</v>
      </c>
      <c r="B12" s="184" t="s">
        <v>186</v>
      </c>
      <c r="C12" s="185">
        <v>191</v>
      </c>
      <c r="D12" s="185">
        <f>C12-F12</f>
        <v>191</v>
      </c>
      <c r="E12" s="185">
        <v>142</v>
      </c>
      <c r="F12" s="186"/>
      <c r="G12" s="181"/>
      <c r="H12" s="200"/>
      <c r="I12" s="200"/>
      <c r="J12" s="200"/>
      <c r="K12" s="200"/>
      <c r="L12" s="200"/>
      <c r="M12" s="684"/>
      <c r="N12" s="684"/>
      <c r="O12" s="684"/>
    </row>
    <row r="13" spans="1:15" ht="17.100000000000001" customHeight="1" x14ac:dyDescent="0.25">
      <c r="A13" s="183">
        <v>2</v>
      </c>
      <c r="B13" s="184" t="s">
        <v>187</v>
      </c>
      <c r="C13" s="185">
        <v>37</v>
      </c>
      <c r="D13" s="185">
        <f t="shared" ref="D13:D38" si="0">C13-F13</f>
        <v>37</v>
      </c>
      <c r="E13" s="185">
        <v>27</v>
      </c>
      <c r="F13" s="186"/>
      <c r="G13" s="181"/>
      <c r="H13" s="200"/>
      <c r="I13" s="200"/>
      <c r="J13" s="200"/>
      <c r="K13" s="200"/>
      <c r="L13" s="200"/>
      <c r="M13" s="684"/>
      <c r="N13" s="684"/>
      <c r="O13" s="684"/>
    </row>
    <row r="14" spans="1:15" ht="17.100000000000001" customHeight="1" x14ac:dyDescent="0.25">
      <c r="A14" s="183">
        <v>3</v>
      </c>
      <c r="B14" s="184" t="s">
        <v>188</v>
      </c>
      <c r="C14" s="185">
        <v>198</v>
      </c>
      <c r="D14" s="185">
        <f t="shared" si="0"/>
        <v>198</v>
      </c>
      <c r="E14" s="187">
        <v>147</v>
      </c>
      <c r="F14" s="188"/>
      <c r="G14" s="189"/>
      <c r="H14" s="200"/>
      <c r="I14" s="200"/>
      <c r="J14" s="200"/>
      <c r="K14" s="200"/>
      <c r="L14" s="200"/>
      <c r="M14" s="684"/>
      <c r="N14" s="684"/>
      <c r="O14" s="684"/>
    </row>
    <row r="15" spans="1:15" ht="17.100000000000001" customHeight="1" x14ac:dyDescent="0.25">
      <c r="A15" s="183">
        <v>4</v>
      </c>
      <c r="B15" s="184" t="s">
        <v>189</v>
      </c>
      <c r="C15" s="185">
        <v>104</v>
      </c>
      <c r="D15" s="185">
        <f t="shared" si="0"/>
        <v>104</v>
      </c>
      <c r="E15" s="185">
        <v>77</v>
      </c>
      <c r="F15" s="186"/>
      <c r="G15" s="181"/>
      <c r="H15" s="200"/>
      <c r="I15" s="200"/>
      <c r="J15" s="200"/>
      <c r="K15" s="200"/>
      <c r="L15" s="200"/>
      <c r="M15" s="684"/>
      <c r="N15" s="684"/>
      <c r="O15" s="684"/>
    </row>
    <row r="16" spans="1:15" ht="17.100000000000001" customHeight="1" x14ac:dyDescent="0.25">
      <c r="A16" s="183">
        <v>5</v>
      </c>
      <c r="B16" s="184" t="s">
        <v>190</v>
      </c>
      <c r="C16" s="185">
        <v>29</v>
      </c>
      <c r="D16" s="185">
        <f t="shared" si="0"/>
        <v>29</v>
      </c>
      <c r="E16" s="185">
        <v>21</v>
      </c>
      <c r="F16" s="186"/>
      <c r="G16" s="181"/>
      <c r="H16" s="200"/>
      <c r="I16" s="200"/>
      <c r="J16" s="200"/>
      <c r="K16" s="200"/>
      <c r="L16" s="200"/>
      <c r="M16" s="684"/>
      <c r="N16" s="684"/>
      <c r="O16" s="684"/>
    </row>
    <row r="17" spans="1:15" ht="17.100000000000001" customHeight="1" x14ac:dyDescent="0.25">
      <c r="A17" s="183">
        <v>6</v>
      </c>
      <c r="B17" s="184" t="s">
        <v>191</v>
      </c>
      <c r="C17" s="185">
        <v>39</v>
      </c>
      <c r="D17" s="185">
        <f t="shared" si="0"/>
        <v>39</v>
      </c>
      <c r="E17" s="185">
        <v>29</v>
      </c>
      <c r="F17" s="186"/>
      <c r="G17" s="181"/>
      <c r="H17" s="200"/>
      <c r="I17" s="200"/>
      <c r="J17" s="200"/>
      <c r="K17" s="200"/>
      <c r="L17" s="200"/>
      <c r="M17" s="684"/>
      <c r="N17" s="684"/>
      <c r="O17" s="684"/>
    </row>
    <row r="18" spans="1:15" ht="17.100000000000001" customHeight="1" x14ac:dyDescent="0.25">
      <c r="A18" s="183">
        <v>7</v>
      </c>
      <c r="B18" s="184" t="s">
        <v>192</v>
      </c>
      <c r="C18" s="185">
        <v>114</v>
      </c>
      <c r="D18" s="185">
        <f t="shared" si="0"/>
        <v>114</v>
      </c>
      <c r="E18" s="185">
        <v>84</v>
      </c>
      <c r="F18" s="190"/>
      <c r="G18" s="191"/>
      <c r="H18" s="200"/>
      <c r="I18" s="200"/>
      <c r="J18" s="200"/>
      <c r="K18" s="200"/>
      <c r="L18" s="200"/>
      <c r="M18" s="684"/>
      <c r="N18" s="684"/>
      <c r="O18" s="684"/>
    </row>
    <row r="19" spans="1:15" ht="17.100000000000001" customHeight="1" x14ac:dyDescent="0.25">
      <c r="A19" s="183">
        <v>8</v>
      </c>
      <c r="B19" s="184" t="s">
        <v>193</v>
      </c>
      <c r="C19" s="185">
        <v>49</v>
      </c>
      <c r="D19" s="185">
        <f t="shared" si="0"/>
        <v>49</v>
      </c>
      <c r="E19" s="185">
        <v>36</v>
      </c>
      <c r="F19" s="190"/>
      <c r="G19" s="191"/>
      <c r="H19" s="200"/>
      <c r="I19" s="200"/>
      <c r="J19" s="200"/>
      <c r="K19" s="200"/>
      <c r="L19" s="200"/>
      <c r="M19" s="684"/>
      <c r="N19" s="684"/>
      <c r="O19" s="684"/>
    </row>
    <row r="20" spans="1:15" ht="17.100000000000001" customHeight="1" x14ac:dyDescent="0.25">
      <c r="A20" s="183">
        <v>9</v>
      </c>
      <c r="B20" s="184" t="s">
        <v>194</v>
      </c>
      <c r="C20" s="185">
        <v>109</v>
      </c>
      <c r="D20" s="185">
        <f t="shared" si="0"/>
        <v>109</v>
      </c>
      <c r="E20" s="185">
        <v>81</v>
      </c>
      <c r="F20" s="190"/>
      <c r="G20" s="191"/>
      <c r="H20" s="200"/>
      <c r="I20" s="200"/>
      <c r="J20" s="200"/>
      <c r="K20" s="200"/>
      <c r="L20" s="200"/>
      <c r="M20" s="684"/>
      <c r="N20" s="684"/>
      <c r="O20" s="684"/>
    </row>
    <row r="21" spans="1:15" ht="17.100000000000001" customHeight="1" x14ac:dyDescent="0.25">
      <c r="A21" s="183">
        <v>10</v>
      </c>
      <c r="B21" s="184" t="s">
        <v>195</v>
      </c>
      <c r="C21" s="185">
        <v>166</v>
      </c>
      <c r="D21" s="185">
        <f t="shared" si="0"/>
        <v>166</v>
      </c>
      <c r="E21" s="185">
        <v>123</v>
      </c>
      <c r="F21" s="190"/>
      <c r="G21" s="192"/>
      <c r="H21" s="200"/>
      <c r="I21" s="200"/>
      <c r="J21" s="200"/>
      <c r="K21" s="200"/>
      <c r="L21" s="200"/>
      <c r="M21" s="684"/>
      <c r="N21" s="684"/>
      <c r="O21" s="684"/>
    </row>
    <row r="22" spans="1:15" ht="17.100000000000001" customHeight="1" x14ac:dyDescent="0.25">
      <c r="A22" s="183">
        <v>11</v>
      </c>
      <c r="B22" s="184" t="s">
        <v>196</v>
      </c>
      <c r="C22" s="185">
        <v>326</v>
      </c>
      <c r="D22" s="185">
        <f t="shared" si="0"/>
        <v>326</v>
      </c>
      <c r="E22" s="185">
        <v>244</v>
      </c>
      <c r="F22" s="190"/>
      <c r="G22" s="191"/>
      <c r="H22" s="200"/>
      <c r="I22" s="200"/>
      <c r="J22" s="200"/>
      <c r="K22" s="200"/>
      <c r="L22" s="200"/>
      <c r="M22" s="684"/>
      <c r="N22" s="684"/>
      <c r="O22" s="684"/>
    </row>
    <row r="23" spans="1:15" ht="17.100000000000001" customHeight="1" x14ac:dyDescent="0.25">
      <c r="A23" s="183">
        <v>12</v>
      </c>
      <c r="B23" s="184" t="s">
        <v>197</v>
      </c>
      <c r="C23" s="185">
        <v>360</v>
      </c>
      <c r="D23" s="185">
        <f t="shared" si="0"/>
        <v>360</v>
      </c>
      <c r="E23" s="185">
        <v>270</v>
      </c>
      <c r="F23" s="190"/>
      <c r="G23" s="191"/>
      <c r="H23" s="200"/>
      <c r="I23" s="200"/>
      <c r="J23" s="200"/>
      <c r="K23" s="200"/>
      <c r="L23" s="200"/>
      <c r="M23" s="684"/>
      <c r="N23" s="684"/>
      <c r="O23" s="684"/>
    </row>
    <row r="24" spans="1:15" ht="17.100000000000001" customHeight="1" x14ac:dyDescent="0.25">
      <c r="A24" s="183">
        <v>13</v>
      </c>
      <c r="B24" s="184" t="s">
        <v>198</v>
      </c>
      <c r="C24" s="185">
        <v>413</v>
      </c>
      <c r="D24" s="185">
        <f t="shared" si="0"/>
        <v>413</v>
      </c>
      <c r="E24" s="185">
        <v>309</v>
      </c>
      <c r="F24" s="190"/>
      <c r="G24" s="191"/>
      <c r="H24" s="200"/>
      <c r="I24" s="200"/>
      <c r="J24" s="200"/>
      <c r="K24" s="200"/>
      <c r="L24" s="200"/>
      <c r="M24" s="684"/>
      <c r="N24" s="684"/>
      <c r="O24" s="684"/>
    </row>
    <row r="25" spans="1:15" ht="17.100000000000001" customHeight="1" x14ac:dyDescent="0.25">
      <c r="A25" s="183">
        <v>14</v>
      </c>
      <c r="B25" s="193" t="s">
        <v>199</v>
      </c>
      <c r="C25" s="185">
        <v>415</v>
      </c>
      <c r="D25" s="185">
        <f t="shared" si="0"/>
        <v>415</v>
      </c>
      <c r="E25" s="194">
        <v>307</v>
      </c>
      <c r="F25" s="190"/>
      <c r="G25" s="191"/>
      <c r="H25" s="200"/>
      <c r="I25" s="200"/>
      <c r="J25" s="200"/>
      <c r="K25" s="200"/>
      <c r="L25" s="200"/>
      <c r="M25" s="684"/>
      <c r="N25" s="684"/>
      <c r="O25" s="684"/>
    </row>
    <row r="26" spans="1:15" ht="17.100000000000001" customHeight="1" x14ac:dyDescent="0.25">
      <c r="A26" s="183">
        <v>15</v>
      </c>
      <c r="B26" s="193" t="s">
        <v>200</v>
      </c>
      <c r="C26" s="185">
        <v>908</v>
      </c>
      <c r="D26" s="185">
        <f t="shared" si="0"/>
        <v>908</v>
      </c>
      <c r="E26" s="194">
        <v>678</v>
      </c>
      <c r="F26" s="195"/>
      <c r="G26" s="191"/>
      <c r="H26" s="200"/>
      <c r="I26" s="200"/>
      <c r="J26" s="200"/>
      <c r="K26" s="200"/>
      <c r="L26" s="200"/>
      <c r="M26" s="684"/>
      <c r="N26" s="684"/>
      <c r="O26" s="684"/>
    </row>
    <row r="27" spans="1:15" ht="17.100000000000001" customHeight="1" x14ac:dyDescent="0.25">
      <c r="A27" s="183">
        <v>16</v>
      </c>
      <c r="B27" s="193" t="s">
        <v>201</v>
      </c>
      <c r="C27" s="185">
        <v>299</v>
      </c>
      <c r="D27" s="185">
        <f t="shared" si="0"/>
        <v>294</v>
      </c>
      <c r="E27" s="194">
        <v>225</v>
      </c>
      <c r="F27" s="195">
        <v>5</v>
      </c>
      <c r="G27" s="191"/>
      <c r="H27" s="200"/>
      <c r="I27" s="200"/>
      <c r="J27" s="200"/>
      <c r="K27" s="200"/>
      <c r="L27" s="200"/>
      <c r="M27" s="684"/>
      <c r="N27" s="684"/>
      <c r="O27" s="684"/>
    </row>
    <row r="28" spans="1:15" ht="17.100000000000001" customHeight="1" x14ac:dyDescent="0.25">
      <c r="A28" s="183">
        <v>17</v>
      </c>
      <c r="B28" s="185" t="s">
        <v>202</v>
      </c>
      <c r="C28" s="185">
        <v>349</v>
      </c>
      <c r="D28" s="185">
        <f t="shared" si="0"/>
        <v>349</v>
      </c>
      <c r="E28" s="194">
        <v>262</v>
      </c>
      <c r="F28" s="190"/>
      <c r="G28" s="191"/>
      <c r="H28" s="200"/>
      <c r="I28" s="200"/>
      <c r="J28" s="200"/>
      <c r="K28" s="200"/>
      <c r="L28" s="200"/>
      <c r="M28" s="684"/>
      <c r="N28" s="684"/>
      <c r="O28" s="684"/>
    </row>
    <row r="29" spans="1:15" ht="17.100000000000001" customHeight="1" x14ac:dyDescent="0.25">
      <c r="A29" s="183">
        <v>18</v>
      </c>
      <c r="B29" s="196" t="s">
        <v>203</v>
      </c>
      <c r="C29" s="185">
        <v>188</v>
      </c>
      <c r="D29" s="185">
        <f t="shared" si="0"/>
        <v>188</v>
      </c>
      <c r="E29" s="194">
        <v>142</v>
      </c>
      <c r="F29" s="190"/>
      <c r="G29" s="191"/>
      <c r="H29" s="200"/>
      <c r="I29" s="200"/>
      <c r="J29" s="200"/>
      <c r="K29" s="200"/>
      <c r="L29" s="200"/>
      <c r="M29" s="684"/>
      <c r="N29" s="684"/>
      <c r="O29" s="684"/>
    </row>
    <row r="30" spans="1:15" ht="17.100000000000001" customHeight="1" x14ac:dyDescent="0.25">
      <c r="A30" s="183">
        <v>19</v>
      </c>
      <c r="B30" s="193" t="s">
        <v>204</v>
      </c>
      <c r="C30" s="185">
        <v>492</v>
      </c>
      <c r="D30" s="185">
        <f t="shared" si="0"/>
        <v>492</v>
      </c>
      <c r="E30" s="194">
        <v>368</v>
      </c>
      <c r="F30" s="197"/>
      <c r="G30" s="191"/>
      <c r="H30" s="200"/>
      <c r="I30" s="200"/>
      <c r="J30" s="685"/>
      <c r="K30" s="200"/>
      <c r="L30" s="200"/>
      <c r="M30" s="684"/>
      <c r="N30" s="684"/>
      <c r="O30" s="684"/>
    </row>
    <row r="31" spans="1:15" ht="17.100000000000001" customHeight="1" x14ac:dyDescent="0.25">
      <c r="A31" s="183">
        <v>20</v>
      </c>
      <c r="B31" s="193" t="s">
        <v>205</v>
      </c>
      <c r="C31" s="185">
        <v>235</v>
      </c>
      <c r="D31" s="185">
        <f t="shared" si="0"/>
        <v>235</v>
      </c>
      <c r="E31" s="194">
        <v>178</v>
      </c>
      <c r="F31" s="190"/>
      <c r="G31" s="191"/>
      <c r="H31" s="200"/>
      <c r="I31" s="200"/>
      <c r="J31" s="200"/>
      <c r="K31" s="200"/>
      <c r="L31" s="200"/>
      <c r="M31" s="684"/>
      <c r="N31" s="684"/>
      <c r="O31" s="684"/>
    </row>
    <row r="32" spans="1:15" ht="17.100000000000001" customHeight="1" x14ac:dyDescent="0.25">
      <c r="A32" s="183">
        <v>21</v>
      </c>
      <c r="B32" s="198" t="s">
        <v>206</v>
      </c>
      <c r="C32" s="185">
        <v>369</v>
      </c>
      <c r="D32" s="185">
        <f t="shared" si="0"/>
        <v>369</v>
      </c>
      <c r="E32" s="194">
        <v>277</v>
      </c>
      <c r="F32" s="199"/>
      <c r="G32" s="191"/>
      <c r="H32" s="200"/>
      <c r="I32" s="200"/>
      <c r="J32" s="200"/>
      <c r="K32" s="200"/>
      <c r="L32" s="200"/>
      <c r="M32" s="201"/>
      <c r="N32" s="684"/>
      <c r="O32" s="684"/>
    </row>
    <row r="33" spans="1:15" ht="17.100000000000001" customHeight="1" x14ac:dyDescent="0.25">
      <c r="A33" s="183">
        <v>22</v>
      </c>
      <c r="B33" s="193" t="s">
        <v>207</v>
      </c>
      <c r="C33" s="187">
        <v>1061</v>
      </c>
      <c r="D33" s="185">
        <f t="shared" si="0"/>
        <v>1057.2</v>
      </c>
      <c r="E33" s="194">
        <v>791</v>
      </c>
      <c r="F33" s="197">
        <v>3.8</v>
      </c>
      <c r="G33" s="191"/>
      <c r="H33" s="200"/>
      <c r="I33" s="200"/>
      <c r="J33" s="200"/>
      <c r="K33" s="200"/>
      <c r="L33" s="200"/>
      <c r="M33" s="684"/>
      <c r="N33" s="684"/>
      <c r="O33" s="684"/>
    </row>
    <row r="34" spans="1:15" ht="17.100000000000001" customHeight="1" x14ac:dyDescent="0.25">
      <c r="A34" s="183">
        <v>23</v>
      </c>
      <c r="B34" s="198" t="s">
        <v>208</v>
      </c>
      <c r="C34" s="185">
        <v>397</v>
      </c>
      <c r="D34" s="185">
        <f t="shared" si="0"/>
        <v>395.5</v>
      </c>
      <c r="E34" s="194">
        <v>295</v>
      </c>
      <c r="F34" s="202">
        <v>1.5</v>
      </c>
      <c r="G34" s="203"/>
      <c r="H34" s="200"/>
      <c r="I34" s="200"/>
      <c r="J34" s="200"/>
      <c r="K34" s="200"/>
      <c r="L34" s="200"/>
      <c r="M34" s="684"/>
      <c r="N34" s="684"/>
      <c r="O34" s="684"/>
    </row>
    <row r="35" spans="1:15" ht="17.100000000000001" customHeight="1" x14ac:dyDescent="0.25">
      <c r="A35" s="183">
        <v>24</v>
      </c>
      <c r="B35" s="193" t="s">
        <v>209</v>
      </c>
      <c r="C35" s="185">
        <v>47</v>
      </c>
      <c r="D35" s="185">
        <f t="shared" si="0"/>
        <v>47</v>
      </c>
      <c r="E35" s="194">
        <v>35</v>
      </c>
      <c r="F35" s="190"/>
      <c r="G35" s="191"/>
      <c r="H35" s="200"/>
      <c r="I35" s="200"/>
      <c r="J35" s="200"/>
      <c r="K35" s="200"/>
      <c r="L35" s="200"/>
      <c r="M35" s="684"/>
      <c r="N35" s="684"/>
      <c r="O35" s="684"/>
    </row>
    <row r="36" spans="1:15" ht="30.75" customHeight="1" x14ac:dyDescent="0.25">
      <c r="A36" s="183">
        <v>25</v>
      </c>
      <c r="B36" s="185" t="s">
        <v>210</v>
      </c>
      <c r="C36" s="185">
        <v>176</v>
      </c>
      <c r="D36" s="185">
        <f t="shared" si="0"/>
        <v>176</v>
      </c>
      <c r="E36" s="194">
        <v>130</v>
      </c>
      <c r="F36" s="190"/>
      <c r="G36" s="191"/>
      <c r="H36" s="200"/>
      <c r="I36" s="200"/>
      <c r="J36" s="200"/>
      <c r="K36" s="200"/>
      <c r="L36" s="200"/>
      <c r="M36" s="684"/>
      <c r="N36" s="684"/>
      <c r="O36" s="684"/>
    </row>
    <row r="37" spans="1:15" ht="17.100000000000001" customHeight="1" x14ac:dyDescent="0.25">
      <c r="A37" s="183">
        <v>26</v>
      </c>
      <c r="B37" s="204" t="s">
        <v>211</v>
      </c>
      <c r="C37" s="185">
        <v>466</v>
      </c>
      <c r="D37" s="185">
        <f t="shared" si="0"/>
        <v>466</v>
      </c>
      <c r="E37" s="194">
        <v>347</v>
      </c>
      <c r="F37" s="197"/>
      <c r="G37" s="191"/>
      <c r="H37" s="200"/>
      <c r="I37" s="200"/>
      <c r="J37" s="200"/>
      <c r="K37" s="200"/>
      <c r="L37" s="200"/>
      <c r="M37" s="201"/>
      <c r="N37" s="684"/>
      <c r="O37" s="684"/>
    </row>
    <row r="38" spans="1:15" ht="17.100000000000001" customHeight="1" x14ac:dyDescent="0.25">
      <c r="A38" s="183">
        <v>27</v>
      </c>
      <c r="B38" s="185" t="s">
        <v>212</v>
      </c>
      <c r="C38" s="185">
        <v>39</v>
      </c>
      <c r="D38" s="185">
        <f t="shared" si="0"/>
        <v>39</v>
      </c>
      <c r="E38" s="194">
        <v>29</v>
      </c>
      <c r="F38" s="190"/>
      <c r="G38" s="191"/>
      <c r="H38" s="200"/>
      <c r="I38" s="200"/>
      <c r="J38" s="200"/>
      <c r="K38" s="200"/>
      <c r="L38" s="200"/>
      <c r="M38" s="684"/>
      <c r="N38" s="684"/>
      <c r="O38" s="684"/>
    </row>
    <row r="39" spans="1:15" ht="17.100000000000001" customHeight="1" x14ac:dyDescent="0.25">
      <c r="A39" s="183">
        <v>29</v>
      </c>
      <c r="B39" s="198" t="s">
        <v>213</v>
      </c>
      <c r="C39" s="185">
        <v>14</v>
      </c>
      <c r="D39" s="185">
        <f>C39-F39</f>
        <v>14</v>
      </c>
      <c r="E39" s="205">
        <v>10.7</v>
      </c>
      <c r="F39" s="190"/>
      <c r="G39" s="191"/>
      <c r="H39" s="200"/>
      <c r="I39" s="200"/>
      <c r="J39" s="200"/>
      <c r="K39" s="200"/>
      <c r="L39" s="200"/>
      <c r="M39" s="684"/>
      <c r="N39" s="684"/>
      <c r="O39" s="684"/>
    </row>
    <row r="40" spans="1:15" ht="17.100000000000001" customHeight="1" x14ac:dyDescent="0.25">
      <c r="A40" s="183">
        <v>30</v>
      </c>
      <c r="B40" s="198" t="s">
        <v>214</v>
      </c>
      <c r="C40" s="185">
        <v>52</v>
      </c>
      <c r="D40" s="185">
        <f>C40-F40</f>
        <v>52</v>
      </c>
      <c r="E40" s="194">
        <v>40</v>
      </c>
      <c r="F40" s="190"/>
      <c r="G40" s="191"/>
      <c r="H40" s="200"/>
      <c r="I40" s="200"/>
      <c r="J40" s="200"/>
      <c r="K40" s="200"/>
      <c r="L40" s="200"/>
      <c r="M40" s="684"/>
      <c r="N40" s="684"/>
      <c r="O40" s="684"/>
    </row>
    <row r="41" spans="1:15" ht="28.5" customHeight="1" x14ac:dyDescent="0.25">
      <c r="A41" s="206">
        <v>31</v>
      </c>
      <c r="B41" s="185" t="s">
        <v>215</v>
      </c>
      <c r="C41" s="185">
        <v>128</v>
      </c>
      <c r="D41" s="185">
        <v>128</v>
      </c>
      <c r="E41" s="194">
        <v>99</v>
      </c>
      <c r="F41" s="190"/>
      <c r="G41" s="191"/>
      <c r="H41" s="200"/>
      <c r="I41" s="200"/>
      <c r="J41" s="200"/>
      <c r="K41" s="200"/>
      <c r="L41" s="200"/>
      <c r="M41" s="684"/>
      <c r="N41" s="684"/>
      <c r="O41" s="684"/>
    </row>
    <row r="42" spans="1:15" ht="18.75" customHeight="1" x14ac:dyDescent="0.25">
      <c r="A42" s="183">
        <v>32</v>
      </c>
      <c r="B42" s="198" t="s">
        <v>109</v>
      </c>
      <c r="C42" s="185">
        <f>C43+C44</f>
        <v>185.8</v>
      </c>
      <c r="D42" s="185">
        <f>D43+D44</f>
        <v>185.8</v>
      </c>
      <c r="E42" s="205"/>
      <c r="F42" s="190"/>
      <c r="G42" s="191"/>
      <c r="H42" s="200"/>
      <c r="I42" s="200"/>
      <c r="J42" s="200"/>
      <c r="K42" s="200"/>
      <c r="L42" s="200"/>
      <c r="M42" s="684"/>
      <c r="N42" s="684"/>
      <c r="O42" s="684"/>
    </row>
    <row r="43" spans="1:15" ht="17.100000000000001" customHeight="1" x14ac:dyDescent="0.25">
      <c r="A43" s="183">
        <v>34</v>
      </c>
      <c r="B43" s="207" t="s">
        <v>256</v>
      </c>
      <c r="C43" s="185">
        <v>178.8</v>
      </c>
      <c r="D43" s="185">
        <v>178.8</v>
      </c>
      <c r="E43" s="205"/>
      <c r="F43" s="190"/>
      <c r="G43" s="191"/>
      <c r="H43" s="200"/>
      <c r="I43" s="200"/>
      <c r="J43" s="200"/>
      <c r="K43" s="200"/>
      <c r="L43" s="200"/>
      <c r="M43" s="684"/>
      <c r="N43" s="684"/>
      <c r="O43" s="684"/>
    </row>
    <row r="44" spans="1:15" ht="20.25" customHeight="1" x14ac:dyDescent="0.25">
      <c r="A44" s="183">
        <v>35</v>
      </c>
      <c r="B44" s="207" t="s">
        <v>257</v>
      </c>
      <c r="C44" s="185">
        <v>7</v>
      </c>
      <c r="D44" s="185">
        <v>7</v>
      </c>
      <c r="E44" s="205"/>
      <c r="F44" s="190"/>
      <c r="G44" s="191"/>
      <c r="H44" s="200"/>
      <c r="I44" s="200"/>
      <c r="J44" s="200"/>
      <c r="K44" s="200"/>
      <c r="L44" s="200"/>
      <c r="M44" s="684"/>
      <c r="N44" s="684"/>
      <c r="O44" s="684"/>
    </row>
    <row r="45" spans="1:15" ht="17.100000000000001" customHeight="1" x14ac:dyDescent="0.25">
      <c r="A45" s="183">
        <v>36</v>
      </c>
      <c r="B45" s="208" t="s">
        <v>102</v>
      </c>
      <c r="C45" s="209">
        <f>SUM(C12:C44)-C42</f>
        <v>7955.8</v>
      </c>
      <c r="D45" s="210">
        <f>SUM(D12:D44)-D42</f>
        <v>7945.5</v>
      </c>
      <c r="E45" s="211">
        <f>SUM(E12:E44)-E42</f>
        <v>5803.7</v>
      </c>
      <c r="F45" s="210">
        <f>SUM(F12:F44)-F42</f>
        <v>10.3</v>
      </c>
      <c r="G45" s="212"/>
      <c r="H45" s="200"/>
      <c r="I45" s="200"/>
      <c r="J45" s="686"/>
      <c r="K45" s="686"/>
      <c r="L45" s="686"/>
      <c r="M45" s="684"/>
      <c r="N45" s="684"/>
      <c r="O45" s="684"/>
    </row>
    <row r="46" spans="1:15" x14ac:dyDescent="0.25">
      <c r="A46" s="684"/>
      <c r="B46" s="687"/>
      <c r="C46" s="687"/>
      <c r="D46" s="687"/>
      <c r="E46" s="213"/>
      <c r="F46" s="684"/>
      <c r="G46" s="200"/>
      <c r="H46" s="200"/>
      <c r="I46" s="200"/>
      <c r="J46" s="200"/>
      <c r="K46" s="200"/>
      <c r="L46" s="200"/>
      <c r="M46" s="684"/>
      <c r="N46" s="684"/>
      <c r="O46" s="684"/>
    </row>
    <row r="47" spans="1:15" x14ac:dyDescent="0.25">
      <c r="A47" s="684"/>
      <c r="B47" s="684"/>
      <c r="C47" s="684"/>
      <c r="D47" s="684"/>
      <c r="E47" s="214"/>
      <c r="F47" s="684"/>
      <c r="G47" s="200"/>
      <c r="H47" s="200"/>
      <c r="I47" s="200"/>
      <c r="J47" s="200"/>
      <c r="K47" s="200"/>
      <c r="L47" s="200"/>
      <c r="M47" s="684"/>
      <c r="N47" s="684"/>
      <c r="O47" s="684"/>
    </row>
    <row r="48" spans="1:15" x14ac:dyDescent="0.25">
      <c r="A48" s="684"/>
      <c r="B48" s="684"/>
      <c r="C48" s="684"/>
      <c r="D48" s="684"/>
      <c r="E48" s="684"/>
      <c r="F48" s="684"/>
      <c r="G48" s="200"/>
      <c r="H48" s="200"/>
      <c r="I48" s="200"/>
      <c r="J48" s="200"/>
      <c r="K48" s="200"/>
      <c r="L48" s="200"/>
      <c r="M48" s="684"/>
      <c r="N48" s="684"/>
      <c r="O48" s="684"/>
    </row>
    <row r="49" spans="1:15" x14ac:dyDescent="0.25">
      <c r="A49" s="684"/>
      <c r="B49" s="684"/>
      <c r="C49" s="684"/>
      <c r="D49" s="684"/>
      <c r="E49" s="684"/>
      <c r="F49" s="684"/>
      <c r="G49" s="200"/>
      <c r="H49" s="200"/>
      <c r="I49" s="200"/>
      <c r="J49" s="200"/>
      <c r="K49" s="200"/>
      <c r="L49" s="200"/>
      <c r="M49" s="684"/>
      <c r="N49" s="684"/>
      <c r="O49" s="684"/>
    </row>
    <row r="50" spans="1:15" x14ac:dyDescent="0.25">
      <c r="A50" s="684"/>
      <c r="B50" s="684"/>
      <c r="C50" s="684"/>
      <c r="D50" s="684"/>
      <c r="E50" s="684"/>
      <c r="F50" s="684"/>
      <c r="G50" s="200"/>
      <c r="H50" s="200"/>
      <c r="I50" s="200"/>
      <c r="J50" s="200"/>
      <c r="K50" s="200"/>
      <c r="L50" s="200"/>
      <c r="M50" s="684"/>
      <c r="N50" s="684"/>
      <c r="O50" s="684"/>
    </row>
    <row r="51" spans="1:15" x14ac:dyDescent="0.25">
      <c r="A51" s="684"/>
      <c r="B51" s="684"/>
      <c r="C51" s="684"/>
      <c r="D51" s="684"/>
      <c r="E51" s="684"/>
      <c r="F51" s="684"/>
      <c r="G51" s="200"/>
      <c r="H51" s="200"/>
      <c r="I51" s="200"/>
      <c r="J51" s="200"/>
      <c r="K51" s="200"/>
      <c r="L51" s="200"/>
      <c r="M51" s="684"/>
      <c r="N51" s="684"/>
      <c r="O51" s="684"/>
    </row>
    <row r="52" spans="1:15" x14ac:dyDescent="0.25">
      <c r="A52" s="684"/>
      <c r="B52" s="684"/>
      <c r="C52" s="684"/>
      <c r="D52" s="684"/>
      <c r="E52" s="684"/>
      <c r="F52" s="684"/>
      <c r="G52" s="200"/>
      <c r="H52" s="200"/>
      <c r="I52" s="200"/>
      <c r="J52" s="200"/>
      <c r="K52" s="200"/>
      <c r="L52" s="200"/>
      <c r="M52" s="684"/>
      <c r="N52" s="684"/>
      <c r="O52" s="684"/>
    </row>
    <row r="53" spans="1:15" x14ac:dyDescent="0.25">
      <c r="A53" s="684"/>
      <c r="B53" s="684"/>
      <c r="C53" s="684"/>
      <c r="D53" s="684"/>
      <c r="E53" s="684"/>
      <c r="F53" s="684"/>
      <c r="G53" s="200"/>
      <c r="H53" s="200"/>
      <c r="I53" s="200"/>
      <c r="J53" s="200"/>
      <c r="K53" s="200"/>
      <c r="L53" s="200"/>
      <c r="M53" s="684"/>
      <c r="N53" s="684"/>
      <c r="O53" s="684"/>
    </row>
    <row r="54" spans="1:15" x14ac:dyDescent="0.25">
      <c r="A54" s="684"/>
      <c r="B54" s="684"/>
      <c r="C54" s="684"/>
      <c r="D54" s="684"/>
      <c r="E54" s="684"/>
      <c r="F54" s="684"/>
      <c r="G54" s="200"/>
      <c r="H54" s="200"/>
      <c r="I54" s="200"/>
      <c r="J54" s="200"/>
      <c r="K54" s="200"/>
      <c r="L54" s="200"/>
      <c r="M54" s="684"/>
      <c r="N54" s="684"/>
      <c r="O54" s="684"/>
    </row>
    <row r="55" spans="1:15" x14ac:dyDescent="0.25">
      <c r="A55" s="684"/>
      <c r="B55" s="684"/>
      <c r="C55" s="684"/>
      <c r="D55" s="684"/>
      <c r="E55" s="684"/>
      <c r="F55" s="684"/>
      <c r="G55" s="200"/>
      <c r="H55" s="200"/>
      <c r="I55" s="200"/>
      <c r="J55" s="200"/>
      <c r="K55" s="200"/>
      <c r="L55" s="200"/>
      <c r="M55" s="684"/>
      <c r="N55" s="684"/>
      <c r="O55" s="684"/>
    </row>
    <row r="56" spans="1:15" x14ac:dyDescent="0.25">
      <c r="A56" s="684"/>
      <c r="B56" s="684"/>
      <c r="C56" s="684"/>
      <c r="D56" s="684"/>
      <c r="E56" s="684"/>
      <c r="F56" s="684"/>
      <c r="G56" s="200"/>
      <c r="H56" s="200"/>
      <c r="I56" s="200"/>
      <c r="J56" s="200"/>
      <c r="K56" s="200"/>
      <c r="L56" s="200"/>
      <c r="M56" s="684"/>
      <c r="N56" s="684"/>
      <c r="O56" s="684"/>
    </row>
    <row r="57" spans="1:15" x14ac:dyDescent="0.25">
      <c r="A57" s="684"/>
      <c r="B57" s="684"/>
      <c r="C57" s="684"/>
      <c r="D57" s="684"/>
      <c r="E57" s="684"/>
      <c r="F57" s="684"/>
      <c r="G57" s="200"/>
      <c r="H57" s="200"/>
      <c r="I57" s="200"/>
      <c r="J57" s="200"/>
      <c r="K57" s="200"/>
      <c r="L57" s="200"/>
      <c r="M57" s="684"/>
      <c r="N57" s="684"/>
      <c r="O57" s="684"/>
    </row>
    <row r="58" spans="1:15" x14ac:dyDescent="0.25">
      <c r="A58" s="684"/>
      <c r="B58" s="684"/>
      <c r="C58" s="684"/>
      <c r="D58" s="684"/>
      <c r="E58" s="684"/>
      <c r="F58" s="684"/>
      <c r="G58" s="200"/>
      <c r="H58" s="200"/>
      <c r="I58" s="200"/>
      <c r="J58" s="200"/>
      <c r="K58" s="200"/>
      <c r="L58" s="200"/>
      <c r="M58" s="684"/>
      <c r="N58" s="684"/>
      <c r="O58" s="684"/>
    </row>
    <row r="59" spans="1:15" x14ac:dyDescent="0.25">
      <c r="A59" s="684"/>
      <c r="B59" s="684"/>
      <c r="C59" s="684"/>
      <c r="D59" s="684"/>
      <c r="E59" s="684"/>
      <c r="F59" s="684"/>
      <c r="G59" s="200"/>
      <c r="H59" s="200"/>
      <c r="I59" s="200"/>
      <c r="J59" s="200"/>
      <c r="K59" s="200"/>
      <c r="L59" s="200"/>
      <c r="M59" s="684"/>
      <c r="N59" s="684"/>
      <c r="O59" s="684"/>
    </row>
    <row r="60" spans="1:15" x14ac:dyDescent="0.25">
      <c r="A60" s="684"/>
      <c r="B60" s="684"/>
      <c r="C60" s="684"/>
      <c r="D60" s="684"/>
      <c r="E60" s="684"/>
      <c r="F60" s="684"/>
      <c r="G60" s="200"/>
      <c r="H60" s="200"/>
      <c r="I60" s="200"/>
      <c r="J60" s="200"/>
      <c r="K60" s="200"/>
      <c r="L60" s="200"/>
      <c r="M60" s="684"/>
      <c r="N60" s="684"/>
      <c r="O60" s="684"/>
    </row>
    <row r="61" spans="1:15" x14ac:dyDescent="0.25">
      <c r="A61" s="684"/>
      <c r="B61" s="684"/>
      <c r="C61" s="684"/>
      <c r="D61" s="684"/>
      <c r="E61" s="684"/>
      <c r="F61" s="684"/>
      <c r="G61" s="200"/>
      <c r="H61" s="200"/>
      <c r="I61" s="200"/>
      <c r="J61" s="200"/>
      <c r="K61" s="200"/>
      <c r="L61" s="200"/>
      <c r="M61" s="684"/>
      <c r="N61" s="684"/>
      <c r="O61" s="684"/>
    </row>
    <row r="62" spans="1:15" x14ac:dyDescent="0.25">
      <c r="A62" s="684"/>
      <c r="B62" s="684"/>
      <c r="C62" s="684"/>
      <c r="D62" s="684"/>
      <c r="E62" s="684"/>
      <c r="F62" s="684"/>
      <c r="G62" s="684"/>
      <c r="H62" s="684"/>
      <c r="I62" s="684"/>
      <c r="J62" s="684"/>
      <c r="K62" s="684"/>
      <c r="L62" s="684"/>
      <c r="M62" s="684"/>
      <c r="N62" s="684"/>
      <c r="O62" s="684"/>
    </row>
    <row r="63" spans="1:15" x14ac:dyDescent="0.25">
      <c r="A63" s="684"/>
      <c r="B63" s="684"/>
      <c r="C63" s="684"/>
      <c r="D63" s="684"/>
      <c r="E63" s="684"/>
      <c r="F63" s="684"/>
      <c r="G63" s="684"/>
      <c r="H63" s="684"/>
      <c r="I63" s="684"/>
      <c r="J63" s="684"/>
      <c r="K63" s="684"/>
      <c r="L63" s="684"/>
      <c r="M63" s="684"/>
      <c r="N63" s="684"/>
      <c r="O63" s="684"/>
    </row>
    <row r="64" spans="1:15" x14ac:dyDescent="0.25">
      <c r="A64" s="684"/>
      <c r="B64" s="684"/>
      <c r="C64" s="684"/>
      <c r="D64" s="684"/>
      <c r="E64" s="684"/>
      <c r="F64" s="684"/>
      <c r="G64" s="684"/>
      <c r="H64" s="684"/>
      <c r="I64" s="684"/>
      <c r="J64" s="684"/>
      <c r="K64" s="684"/>
      <c r="L64" s="684"/>
      <c r="M64" s="684"/>
      <c r="N64" s="684"/>
      <c r="O64" s="684"/>
    </row>
    <row r="65" spans="1:15" x14ac:dyDescent="0.25">
      <c r="A65" s="684"/>
      <c r="B65" s="684"/>
      <c r="C65" s="684"/>
      <c r="D65" s="684"/>
      <c r="E65" s="684"/>
      <c r="F65" s="684"/>
      <c r="G65" s="684"/>
      <c r="H65" s="684"/>
      <c r="I65" s="684"/>
      <c r="J65" s="684"/>
      <c r="K65" s="684"/>
      <c r="L65" s="684"/>
      <c r="M65" s="684"/>
      <c r="N65" s="684"/>
      <c r="O65" s="684"/>
    </row>
    <row r="66" spans="1:15" x14ac:dyDescent="0.25">
      <c r="A66" s="684"/>
      <c r="B66" s="684"/>
      <c r="C66" s="684"/>
      <c r="D66" s="684"/>
      <c r="E66" s="684"/>
      <c r="F66" s="684"/>
      <c r="G66" s="684"/>
      <c r="H66" s="684"/>
      <c r="I66" s="684"/>
      <c r="J66" s="684"/>
      <c r="K66" s="684"/>
      <c r="L66" s="684"/>
      <c r="M66" s="684"/>
      <c r="N66" s="684"/>
      <c r="O66" s="684"/>
    </row>
    <row r="67" spans="1:15" x14ac:dyDescent="0.25">
      <c r="A67" s="684"/>
      <c r="B67" s="684"/>
      <c r="C67" s="684"/>
      <c r="D67" s="684"/>
      <c r="E67" s="684"/>
      <c r="F67" s="684"/>
      <c r="G67" s="684"/>
      <c r="H67" s="684"/>
      <c r="I67" s="684"/>
      <c r="J67" s="684"/>
      <c r="K67" s="684"/>
      <c r="L67" s="684"/>
      <c r="M67" s="684"/>
      <c r="N67" s="684"/>
      <c r="O67" s="684"/>
    </row>
    <row r="68" spans="1:15" x14ac:dyDescent="0.25">
      <c r="A68" s="684"/>
      <c r="B68" s="684"/>
      <c r="C68" s="684"/>
      <c r="D68" s="684"/>
      <c r="E68" s="684"/>
      <c r="F68" s="684"/>
      <c r="G68" s="684"/>
      <c r="H68" s="684"/>
      <c r="I68" s="684"/>
      <c r="J68" s="684"/>
      <c r="K68" s="684"/>
      <c r="L68" s="684"/>
      <c r="M68" s="684"/>
      <c r="N68" s="684"/>
      <c r="O68" s="684"/>
    </row>
    <row r="69" spans="1:15" x14ac:dyDescent="0.25">
      <c r="A69" s="684"/>
      <c r="B69" s="684"/>
      <c r="C69" s="684"/>
      <c r="D69" s="684"/>
      <c r="E69" s="684"/>
      <c r="F69" s="684"/>
      <c r="G69" s="684"/>
      <c r="H69" s="684"/>
      <c r="I69" s="684"/>
      <c r="J69" s="684"/>
      <c r="K69" s="684"/>
      <c r="L69" s="684"/>
      <c r="M69" s="684"/>
      <c r="N69" s="684"/>
      <c r="O69" s="684"/>
    </row>
    <row r="70" spans="1:15" x14ac:dyDescent="0.25">
      <c r="A70" s="684"/>
      <c r="B70" s="684"/>
      <c r="C70" s="684"/>
      <c r="D70" s="684"/>
      <c r="E70" s="684"/>
      <c r="F70" s="684"/>
      <c r="G70" s="684"/>
      <c r="H70" s="684"/>
      <c r="I70" s="684"/>
      <c r="J70" s="684"/>
      <c r="K70" s="684"/>
      <c r="L70" s="684"/>
      <c r="M70" s="684"/>
      <c r="N70" s="684"/>
      <c r="O70" s="684"/>
    </row>
    <row r="71" spans="1:15" x14ac:dyDescent="0.25">
      <c r="A71" s="684"/>
      <c r="B71" s="684"/>
      <c r="C71" s="684"/>
      <c r="D71" s="684"/>
      <c r="E71" s="684"/>
      <c r="F71" s="684"/>
      <c r="G71" s="684"/>
    </row>
    <row r="72" spans="1:15" x14ac:dyDescent="0.25">
      <c r="A72" s="684"/>
      <c r="B72" s="684"/>
      <c r="C72" s="684"/>
      <c r="D72" s="684"/>
      <c r="E72" s="684"/>
      <c r="F72" s="684"/>
      <c r="G72" s="684"/>
    </row>
    <row r="73" spans="1:15" x14ac:dyDescent="0.25">
      <c r="A73" s="684"/>
      <c r="B73" s="684"/>
      <c r="C73" s="684"/>
      <c r="D73" s="684"/>
      <c r="E73" s="684"/>
      <c r="F73" s="684"/>
      <c r="G73" s="684"/>
    </row>
    <row r="74" spans="1:15" x14ac:dyDescent="0.25">
      <c r="A74" s="684"/>
      <c r="B74" s="684"/>
      <c r="C74" s="684"/>
      <c r="D74" s="684"/>
      <c r="E74" s="684"/>
      <c r="F74" s="684"/>
      <c r="G74" s="684"/>
    </row>
    <row r="75" spans="1:15" x14ac:dyDescent="0.25">
      <c r="A75" s="684"/>
      <c r="B75" s="684"/>
      <c r="C75" s="684"/>
      <c r="D75" s="684"/>
      <c r="E75" s="684"/>
      <c r="F75" s="684"/>
      <c r="G75" s="684"/>
    </row>
    <row r="76" spans="1:15" x14ac:dyDescent="0.25">
      <c r="A76" s="684"/>
      <c r="B76" s="684"/>
      <c r="C76" s="684"/>
      <c r="D76" s="684"/>
      <c r="E76" s="684"/>
      <c r="F76" s="684"/>
      <c r="G76" s="684"/>
    </row>
    <row r="77" spans="1:15" x14ac:dyDescent="0.25">
      <c r="A77" s="684"/>
      <c r="B77" s="684"/>
      <c r="C77" s="684"/>
      <c r="D77" s="684"/>
      <c r="E77" s="684"/>
      <c r="F77" s="684"/>
      <c r="G77" s="684"/>
    </row>
    <row r="78" spans="1:15" x14ac:dyDescent="0.25">
      <c r="A78" s="684"/>
      <c r="B78" s="684"/>
      <c r="C78" s="684"/>
      <c r="D78" s="684"/>
      <c r="E78" s="684"/>
      <c r="F78" s="684"/>
      <c r="G78" s="684"/>
    </row>
    <row r="79" spans="1:15" x14ac:dyDescent="0.25">
      <c r="A79" s="684"/>
      <c r="B79" s="684"/>
      <c r="C79" s="684"/>
      <c r="D79" s="684"/>
      <c r="E79" s="684"/>
      <c r="F79" s="684"/>
      <c r="G79" s="684"/>
    </row>
    <row r="80" spans="1:15" x14ac:dyDescent="0.25">
      <c r="A80" s="684"/>
      <c r="B80" s="684"/>
      <c r="C80" s="684"/>
      <c r="D80" s="684"/>
      <c r="E80" s="684"/>
      <c r="F80" s="684"/>
      <c r="G80" s="684"/>
    </row>
    <row r="81" spans="1:7" x14ac:dyDescent="0.25">
      <c r="A81" s="684"/>
      <c r="B81" s="684"/>
      <c r="C81" s="684"/>
      <c r="D81" s="684"/>
      <c r="E81" s="684"/>
      <c r="F81" s="684"/>
      <c r="G81" s="684"/>
    </row>
  </sheetData>
  <mergeCells count="2">
    <mergeCell ref="A6:F6"/>
    <mergeCell ref="D10:E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selection activeCell="L13" sqref="L13"/>
    </sheetView>
  </sheetViews>
  <sheetFormatPr defaultRowHeight="15" x14ac:dyDescent="0.25"/>
  <cols>
    <col min="1" max="1" width="3" style="88" customWidth="1"/>
    <col min="2" max="2" width="40.140625" style="88" customWidth="1"/>
    <col min="3" max="3" width="11.42578125" style="88" customWidth="1"/>
    <col min="4" max="4" width="10.140625" style="88" customWidth="1"/>
    <col min="5" max="5" width="14.140625" style="88" customWidth="1"/>
    <col min="6" max="6" width="9.140625" style="88"/>
    <col min="7" max="7" width="9.85546875" style="88" customWidth="1"/>
    <col min="8" max="8" width="12.7109375" style="88" customWidth="1"/>
    <col min="9" max="9" width="10.42578125" style="88" customWidth="1"/>
    <col min="10" max="16384" width="9.140625" style="88"/>
  </cols>
  <sheetData>
    <row r="1" spans="1:9" ht="15.75" x14ac:dyDescent="0.25">
      <c r="A1" s="215"/>
      <c r="B1" s="110"/>
      <c r="C1" s="2"/>
      <c r="D1" s="2" t="s">
        <v>0</v>
      </c>
      <c r="E1" s="2"/>
      <c r="F1" s="215"/>
      <c r="G1" s="215"/>
    </row>
    <row r="2" spans="1:9" ht="12.75" customHeight="1" x14ac:dyDescent="0.25">
      <c r="A2" s="215"/>
      <c r="B2" s="110"/>
      <c r="C2" s="2"/>
      <c r="D2" s="2" t="s">
        <v>1</v>
      </c>
      <c r="E2" s="215"/>
      <c r="F2" s="215"/>
      <c r="G2" s="215"/>
    </row>
    <row r="3" spans="1:9" ht="12.75" customHeight="1" x14ac:dyDescent="0.25">
      <c r="A3" s="215"/>
      <c r="B3" s="215"/>
      <c r="C3" s="2"/>
      <c r="D3" s="2" t="s">
        <v>421</v>
      </c>
      <c r="E3" s="215"/>
      <c r="F3" s="215"/>
      <c r="G3" s="215"/>
    </row>
    <row r="4" spans="1:9" ht="14.25" customHeight="1" x14ac:dyDescent="0.25">
      <c r="A4" s="215"/>
      <c r="B4" s="215"/>
      <c r="C4" s="2"/>
      <c r="D4" s="2" t="s">
        <v>258</v>
      </c>
      <c r="F4" s="215"/>
      <c r="G4" s="215"/>
    </row>
    <row r="5" spans="1:9" ht="12.75" customHeight="1" x14ac:dyDescent="0.25">
      <c r="A5" s="215"/>
      <c r="B5" s="215"/>
      <c r="C5" s="2"/>
      <c r="D5" s="215"/>
      <c r="F5" s="215"/>
      <c r="G5" s="215"/>
    </row>
    <row r="6" spans="1:9" ht="15.75" x14ac:dyDescent="0.25">
      <c r="A6" s="1141" t="s">
        <v>259</v>
      </c>
      <c r="B6" s="1141"/>
      <c r="C6" s="1141"/>
      <c r="D6" s="1141"/>
      <c r="E6" s="1141"/>
      <c r="F6" s="1141"/>
      <c r="G6" s="4"/>
    </row>
    <row r="7" spans="1:9" ht="15.75" x14ac:dyDescent="0.25">
      <c r="A7" s="1141" t="s">
        <v>260</v>
      </c>
      <c r="B7" s="1141"/>
      <c r="C7" s="1141"/>
      <c r="D7" s="1141"/>
      <c r="E7" s="1141"/>
      <c r="F7" s="1141"/>
      <c r="G7" s="4"/>
    </row>
    <row r="8" spans="1:9" ht="8.25" customHeight="1" x14ac:dyDescent="0.25">
      <c r="A8" s="4"/>
      <c r="B8" s="4"/>
      <c r="C8" s="4"/>
      <c r="D8" s="4"/>
      <c r="E8" s="4"/>
      <c r="F8" s="4"/>
      <c r="G8" s="4"/>
    </row>
    <row r="9" spans="1:9" ht="13.5" customHeight="1" x14ac:dyDescent="0.25">
      <c r="A9" s="73"/>
      <c r="B9" s="216"/>
      <c r="C9" s="217"/>
      <c r="D9" s="216"/>
      <c r="E9" s="216"/>
      <c r="F9" s="218" t="s">
        <v>4</v>
      </c>
      <c r="G9" s="219"/>
    </row>
    <row r="10" spans="1:9" ht="13.5" customHeight="1" x14ac:dyDescent="0.25">
      <c r="A10" s="220"/>
      <c r="B10" s="221"/>
      <c r="C10" s="222"/>
      <c r="D10" s="223"/>
      <c r="E10" s="224" t="s">
        <v>261</v>
      </c>
      <c r="F10" s="225"/>
      <c r="G10" s="1174"/>
      <c r="H10" s="1175"/>
      <c r="I10" s="1175"/>
    </row>
    <row r="11" spans="1:9" ht="79.5" customHeight="1" x14ac:dyDescent="0.25">
      <c r="A11" s="226" t="s">
        <v>5</v>
      </c>
      <c r="B11" s="227" t="s">
        <v>255</v>
      </c>
      <c r="C11" s="228" t="s">
        <v>262</v>
      </c>
      <c r="D11" s="228" t="s">
        <v>263</v>
      </c>
      <c r="E11" s="229" t="s">
        <v>264</v>
      </c>
      <c r="F11" s="230" t="s">
        <v>265</v>
      </c>
      <c r="G11" s="231"/>
      <c r="H11" s="232"/>
      <c r="I11" s="231"/>
    </row>
    <row r="12" spans="1:9" ht="16.5" customHeight="1" x14ac:dyDescent="0.25">
      <c r="A12" s="233">
        <v>1</v>
      </c>
      <c r="B12" s="234" t="s">
        <v>227</v>
      </c>
      <c r="C12" s="235">
        <f t="shared" ref="C12:C48" si="0">D12+E12+F12</f>
        <v>100</v>
      </c>
      <c r="D12" s="236">
        <v>97</v>
      </c>
      <c r="E12" s="237"/>
      <c r="F12" s="238">
        <v>3</v>
      </c>
      <c r="G12" s="239"/>
      <c r="H12" s="240"/>
      <c r="I12" s="239"/>
    </row>
    <row r="13" spans="1:9" ht="15.75" customHeight="1" x14ac:dyDescent="0.25">
      <c r="A13" s="233">
        <v>2</v>
      </c>
      <c r="B13" s="234" t="s">
        <v>136</v>
      </c>
      <c r="C13" s="235">
        <f t="shared" si="0"/>
        <v>1.2000000000000002</v>
      </c>
      <c r="D13" s="236">
        <v>0.4</v>
      </c>
      <c r="E13" s="237"/>
      <c r="F13" s="238">
        <v>0.8</v>
      </c>
      <c r="G13" s="239"/>
      <c r="H13" s="241"/>
      <c r="I13" s="239"/>
    </row>
    <row r="14" spans="1:9" ht="14.25" customHeight="1" x14ac:dyDescent="0.25">
      <c r="A14" s="233">
        <v>3</v>
      </c>
      <c r="B14" s="234" t="s">
        <v>146</v>
      </c>
      <c r="C14" s="235">
        <f t="shared" si="0"/>
        <v>43</v>
      </c>
      <c r="D14" s="236"/>
      <c r="E14" s="237"/>
      <c r="F14" s="238">
        <v>43</v>
      </c>
      <c r="G14" s="239"/>
      <c r="H14" s="241"/>
      <c r="I14" s="239"/>
    </row>
    <row r="15" spans="1:9" ht="15.75" customHeight="1" x14ac:dyDescent="0.25">
      <c r="A15" s="233">
        <v>4</v>
      </c>
      <c r="B15" s="234" t="s">
        <v>266</v>
      </c>
      <c r="C15" s="235">
        <f t="shared" si="0"/>
        <v>92</v>
      </c>
      <c r="D15" s="236"/>
      <c r="E15" s="237">
        <v>92</v>
      </c>
      <c r="F15" s="238"/>
      <c r="G15" s="239"/>
      <c r="H15" s="241"/>
      <c r="I15" s="239"/>
    </row>
    <row r="16" spans="1:9" ht="15" customHeight="1" x14ac:dyDescent="0.25">
      <c r="A16" s="233">
        <v>5</v>
      </c>
      <c r="B16" s="234" t="s">
        <v>267</v>
      </c>
      <c r="C16" s="235">
        <f t="shared" si="0"/>
        <v>3</v>
      </c>
      <c r="D16" s="236"/>
      <c r="E16" s="237"/>
      <c r="F16" s="238">
        <v>3</v>
      </c>
      <c r="G16" s="239"/>
      <c r="H16" s="241"/>
      <c r="I16" s="239"/>
    </row>
    <row r="17" spans="1:9" ht="14.25" customHeight="1" x14ac:dyDescent="0.25">
      <c r="A17" s="233">
        <v>6</v>
      </c>
      <c r="B17" s="234" t="s">
        <v>268</v>
      </c>
      <c r="C17" s="235">
        <f t="shared" si="0"/>
        <v>2</v>
      </c>
      <c r="D17" s="236"/>
      <c r="E17" s="242">
        <v>2</v>
      </c>
      <c r="F17" s="243"/>
      <c r="G17" s="239"/>
      <c r="H17" s="244"/>
      <c r="I17" s="245"/>
    </row>
    <row r="18" spans="1:9" x14ac:dyDescent="0.25">
      <c r="A18" s="233">
        <v>7</v>
      </c>
      <c r="B18" s="19" t="s">
        <v>186</v>
      </c>
      <c r="C18" s="235">
        <f t="shared" si="0"/>
        <v>20</v>
      </c>
      <c r="D18" s="246"/>
      <c r="E18" s="246">
        <v>18</v>
      </c>
      <c r="F18" s="247">
        <v>2</v>
      </c>
      <c r="G18" s="248"/>
      <c r="H18" s="248"/>
      <c r="I18" s="249"/>
    </row>
    <row r="19" spans="1:9" x14ac:dyDescent="0.25">
      <c r="A19" s="233">
        <v>8</v>
      </c>
      <c r="B19" s="19" t="s">
        <v>187</v>
      </c>
      <c r="C19" s="235">
        <f t="shared" si="0"/>
        <v>23</v>
      </c>
      <c r="D19" s="250"/>
      <c r="E19" s="250">
        <v>23</v>
      </c>
      <c r="F19" s="247"/>
      <c r="G19" s="85"/>
      <c r="H19" s="85"/>
      <c r="I19" s="249"/>
    </row>
    <row r="20" spans="1:9" x14ac:dyDescent="0.25">
      <c r="A20" s="233">
        <v>9</v>
      </c>
      <c r="B20" s="19" t="s">
        <v>188</v>
      </c>
      <c r="C20" s="235">
        <f t="shared" si="0"/>
        <v>83.8</v>
      </c>
      <c r="D20" s="246"/>
      <c r="E20" s="246">
        <v>83.8</v>
      </c>
      <c r="F20" s="247"/>
      <c r="G20" s="248"/>
      <c r="H20" s="248"/>
      <c r="I20" s="249"/>
    </row>
    <row r="21" spans="1:9" x14ac:dyDescent="0.25">
      <c r="A21" s="233">
        <v>10</v>
      </c>
      <c r="B21" s="19" t="s">
        <v>189</v>
      </c>
      <c r="C21" s="235">
        <f t="shared" si="0"/>
        <v>60</v>
      </c>
      <c r="D21" s="246"/>
      <c r="E21" s="246">
        <v>60</v>
      </c>
      <c r="F21" s="247"/>
      <c r="G21" s="248"/>
      <c r="H21" s="248"/>
      <c r="I21" s="249"/>
    </row>
    <row r="22" spans="1:9" x14ac:dyDescent="0.25">
      <c r="A22" s="233">
        <v>11</v>
      </c>
      <c r="B22" s="19" t="s">
        <v>190</v>
      </c>
      <c r="C22" s="235">
        <f t="shared" si="0"/>
        <v>7</v>
      </c>
      <c r="D22" s="250"/>
      <c r="E22" s="250">
        <v>7</v>
      </c>
      <c r="F22" s="247"/>
      <c r="G22" s="85"/>
      <c r="H22" s="85"/>
      <c r="I22" s="249"/>
    </row>
    <row r="23" spans="1:9" x14ac:dyDescent="0.25">
      <c r="A23" s="233">
        <v>12</v>
      </c>
      <c r="B23" s="19" t="s">
        <v>191</v>
      </c>
      <c r="C23" s="235">
        <f t="shared" si="0"/>
        <v>20</v>
      </c>
      <c r="D23" s="246"/>
      <c r="E23" s="246">
        <v>20</v>
      </c>
      <c r="F23" s="247"/>
      <c r="G23" s="248"/>
      <c r="H23" s="248"/>
      <c r="I23" s="249"/>
    </row>
    <row r="24" spans="1:9" x14ac:dyDescent="0.25">
      <c r="A24" s="233">
        <v>13</v>
      </c>
      <c r="B24" s="19" t="s">
        <v>192</v>
      </c>
      <c r="C24" s="235">
        <f t="shared" si="0"/>
        <v>48</v>
      </c>
      <c r="D24" s="246"/>
      <c r="E24" s="246">
        <v>48</v>
      </c>
      <c r="F24" s="247"/>
      <c r="G24" s="248"/>
      <c r="H24" s="248"/>
      <c r="I24" s="249"/>
    </row>
    <row r="25" spans="1:9" x14ac:dyDescent="0.25">
      <c r="A25" s="233">
        <v>14</v>
      </c>
      <c r="B25" s="19" t="s">
        <v>193</v>
      </c>
      <c r="C25" s="235">
        <f t="shared" si="0"/>
        <v>23</v>
      </c>
      <c r="D25" s="246"/>
      <c r="E25" s="246">
        <v>23</v>
      </c>
      <c r="F25" s="247"/>
      <c r="G25" s="248"/>
      <c r="H25" s="248"/>
      <c r="I25" s="249"/>
    </row>
    <row r="26" spans="1:9" x14ac:dyDescent="0.25">
      <c r="A26" s="233">
        <v>15</v>
      </c>
      <c r="B26" s="19" t="s">
        <v>269</v>
      </c>
      <c r="C26" s="235">
        <f t="shared" si="0"/>
        <v>48</v>
      </c>
      <c r="D26" s="246"/>
      <c r="E26" s="246">
        <v>48</v>
      </c>
      <c r="F26" s="247"/>
      <c r="G26" s="248"/>
      <c r="H26" s="248"/>
      <c r="I26" s="249"/>
    </row>
    <row r="27" spans="1:9" x14ac:dyDescent="0.25">
      <c r="A27" s="233">
        <v>16</v>
      </c>
      <c r="B27" s="19" t="s">
        <v>195</v>
      </c>
      <c r="C27" s="235">
        <f t="shared" si="0"/>
        <v>76</v>
      </c>
      <c r="D27" s="246"/>
      <c r="E27" s="246">
        <v>76</v>
      </c>
      <c r="F27" s="247"/>
      <c r="G27" s="248"/>
      <c r="H27" s="248"/>
      <c r="I27" s="249"/>
    </row>
    <row r="28" spans="1:9" x14ac:dyDescent="0.25">
      <c r="A28" s="233">
        <v>17</v>
      </c>
      <c r="B28" s="19" t="s">
        <v>196</v>
      </c>
      <c r="C28" s="235">
        <f t="shared" si="0"/>
        <v>0.3</v>
      </c>
      <c r="D28" s="246"/>
      <c r="E28" s="246"/>
      <c r="F28" s="247">
        <v>0.3</v>
      </c>
      <c r="G28" s="248"/>
      <c r="H28" s="248"/>
      <c r="I28" s="249"/>
    </row>
    <row r="29" spans="1:9" x14ac:dyDescent="0.25">
      <c r="A29" s="233">
        <v>18</v>
      </c>
      <c r="B29" s="19" t="s">
        <v>197</v>
      </c>
      <c r="C29" s="235">
        <f t="shared" si="0"/>
        <v>21</v>
      </c>
      <c r="D29" s="246">
        <v>3</v>
      </c>
      <c r="E29" s="246">
        <v>18</v>
      </c>
      <c r="F29" s="247"/>
      <c r="G29" s="248"/>
      <c r="H29" s="248"/>
      <c r="I29" s="249"/>
    </row>
    <row r="30" spans="1:9" x14ac:dyDescent="0.25">
      <c r="A30" s="233">
        <v>19</v>
      </c>
      <c r="B30" s="19" t="s">
        <v>198</v>
      </c>
      <c r="C30" s="235">
        <f t="shared" si="0"/>
        <v>43</v>
      </c>
      <c r="D30" s="246">
        <v>3</v>
      </c>
      <c r="E30" s="246">
        <v>20</v>
      </c>
      <c r="F30" s="247">
        <v>20</v>
      </c>
      <c r="G30" s="248"/>
      <c r="H30" s="248"/>
      <c r="I30" s="249"/>
    </row>
    <row r="31" spans="1:9" x14ac:dyDescent="0.25">
      <c r="A31" s="233">
        <v>20</v>
      </c>
      <c r="B31" s="19" t="s">
        <v>199</v>
      </c>
      <c r="C31" s="235">
        <f t="shared" si="0"/>
        <v>16</v>
      </c>
      <c r="D31" s="246"/>
      <c r="E31" s="246">
        <v>3</v>
      </c>
      <c r="F31" s="247">
        <v>13</v>
      </c>
      <c r="G31" s="248"/>
      <c r="H31" s="248"/>
      <c r="I31" s="249"/>
    </row>
    <row r="32" spans="1:9" x14ac:dyDescent="0.25">
      <c r="A32" s="233">
        <v>21</v>
      </c>
      <c r="B32" s="19" t="s">
        <v>200</v>
      </c>
      <c r="C32" s="235">
        <f t="shared" si="0"/>
        <v>32</v>
      </c>
      <c r="D32" s="246">
        <v>6</v>
      </c>
      <c r="E32" s="246">
        <v>21</v>
      </c>
      <c r="F32" s="247">
        <v>5</v>
      </c>
      <c r="G32" s="248"/>
      <c r="H32" s="248"/>
      <c r="I32" s="249"/>
    </row>
    <row r="33" spans="1:9" x14ac:dyDescent="0.25">
      <c r="A33" s="233">
        <v>22</v>
      </c>
      <c r="B33" s="19" t="s">
        <v>201</v>
      </c>
      <c r="C33" s="235">
        <f t="shared" si="0"/>
        <v>5.3</v>
      </c>
      <c r="D33" s="246"/>
      <c r="E33" s="246"/>
      <c r="F33" s="247">
        <v>5.3</v>
      </c>
      <c r="G33" s="248"/>
      <c r="H33" s="248"/>
      <c r="I33" s="249"/>
    </row>
    <row r="34" spans="1:9" x14ac:dyDescent="0.25">
      <c r="A34" s="233">
        <v>23</v>
      </c>
      <c r="B34" s="19" t="s">
        <v>202</v>
      </c>
      <c r="C34" s="235">
        <f t="shared" si="0"/>
        <v>10.4</v>
      </c>
      <c r="D34" s="246">
        <v>0.4</v>
      </c>
      <c r="E34" s="246">
        <v>9.3000000000000007</v>
      </c>
      <c r="F34" s="251">
        <v>0.7</v>
      </c>
      <c r="G34" s="248"/>
      <c r="H34" s="248"/>
      <c r="I34" s="252"/>
    </row>
    <row r="35" spans="1:9" x14ac:dyDescent="0.25">
      <c r="A35" s="233">
        <v>24</v>
      </c>
      <c r="B35" s="253" t="s">
        <v>203</v>
      </c>
      <c r="C35" s="235">
        <f t="shared" si="0"/>
        <v>24.5</v>
      </c>
      <c r="D35" s="246"/>
      <c r="E35" s="246">
        <v>2</v>
      </c>
      <c r="F35" s="247">
        <v>22.5</v>
      </c>
      <c r="G35" s="248"/>
      <c r="H35" s="248"/>
      <c r="I35" s="249"/>
    </row>
    <row r="36" spans="1:9" x14ac:dyDescent="0.25">
      <c r="A36" s="233">
        <v>25</v>
      </c>
      <c r="B36" s="19" t="s">
        <v>204</v>
      </c>
      <c r="C36" s="235">
        <f t="shared" si="0"/>
        <v>14.2</v>
      </c>
      <c r="D36" s="246">
        <v>0.7</v>
      </c>
      <c r="E36" s="246"/>
      <c r="F36" s="247">
        <v>13.5</v>
      </c>
      <c r="G36" s="248"/>
      <c r="H36" s="248"/>
      <c r="I36" s="249"/>
    </row>
    <row r="37" spans="1:9" x14ac:dyDescent="0.25">
      <c r="A37" s="233">
        <v>26</v>
      </c>
      <c r="B37" s="19" t="s">
        <v>205</v>
      </c>
      <c r="C37" s="235">
        <f t="shared" si="0"/>
        <v>7.5</v>
      </c>
      <c r="D37" s="246">
        <v>0.6</v>
      </c>
      <c r="E37" s="246"/>
      <c r="F37" s="247">
        <v>6.9</v>
      </c>
      <c r="G37" s="248"/>
      <c r="H37" s="248"/>
      <c r="I37" s="249"/>
    </row>
    <row r="38" spans="1:9" x14ac:dyDescent="0.25">
      <c r="A38" s="233">
        <v>27</v>
      </c>
      <c r="B38" s="19" t="s">
        <v>206</v>
      </c>
      <c r="C38" s="235">
        <f t="shared" si="0"/>
        <v>23</v>
      </c>
      <c r="D38" s="246">
        <v>3</v>
      </c>
      <c r="E38" s="246">
        <v>15</v>
      </c>
      <c r="F38" s="247">
        <v>5</v>
      </c>
      <c r="G38" s="248"/>
      <c r="H38" s="248"/>
      <c r="I38" s="249"/>
    </row>
    <row r="39" spans="1:9" ht="17.25" customHeight="1" x14ac:dyDescent="0.25">
      <c r="A39" s="233">
        <v>28</v>
      </c>
      <c r="B39" s="19" t="s">
        <v>207</v>
      </c>
      <c r="C39" s="235">
        <f t="shared" si="0"/>
        <v>20</v>
      </c>
      <c r="D39" s="246">
        <v>2.2999999999999998</v>
      </c>
      <c r="E39" s="246"/>
      <c r="F39" s="247">
        <v>17.7</v>
      </c>
      <c r="G39" s="248"/>
      <c r="H39" s="248"/>
      <c r="I39" s="249"/>
    </row>
    <row r="40" spans="1:9" ht="16.5" customHeight="1" x14ac:dyDescent="0.25">
      <c r="A40" s="233">
        <v>29</v>
      </c>
      <c r="B40" s="19" t="s">
        <v>208</v>
      </c>
      <c r="C40" s="235">
        <f t="shared" si="0"/>
        <v>27.4</v>
      </c>
      <c r="D40" s="246">
        <v>2</v>
      </c>
      <c r="E40" s="246">
        <v>9</v>
      </c>
      <c r="F40" s="247">
        <v>16.399999999999999</v>
      </c>
      <c r="G40" s="248"/>
      <c r="H40" s="248"/>
      <c r="I40" s="249"/>
    </row>
    <row r="41" spans="1:9" ht="16.5" customHeight="1" x14ac:dyDescent="0.25">
      <c r="A41" s="233">
        <v>30</v>
      </c>
      <c r="B41" s="50" t="s">
        <v>209</v>
      </c>
      <c r="C41" s="235">
        <f t="shared" si="0"/>
        <v>4</v>
      </c>
      <c r="D41" s="246"/>
      <c r="E41" s="246">
        <v>4</v>
      </c>
      <c r="F41" s="247"/>
      <c r="G41" s="248"/>
      <c r="H41" s="248"/>
      <c r="I41" s="249"/>
    </row>
    <row r="42" spans="1:9" ht="20.25" customHeight="1" x14ac:dyDescent="0.25">
      <c r="A42" s="233">
        <v>31</v>
      </c>
      <c r="B42" s="50" t="s">
        <v>270</v>
      </c>
      <c r="C42" s="235">
        <f t="shared" si="0"/>
        <v>2</v>
      </c>
      <c r="D42" s="246">
        <v>1.4</v>
      </c>
      <c r="E42" s="246">
        <v>0.6</v>
      </c>
      <c r="F42" s="254"/>
      <c r="G42" s="248"/>
      <c r="H42" s="248"/>
      <c r="I42" s="249"/>
    </row>
    <row r="43" spans="1:9" ht="15" customHeight="1" x14ac:dyDescent="0.25">
      <c r="A43" s="233">
        <v>32</v>
      </c>
      <c r="B43" s="50" t="s">
        <v>211</v>
      </c>
      <c r="C43" s="235">
        <f t="shared" si="0"/>
        <v>0.8</v>
      </c>
      <c r="D43" s="246"/>
      <c r="E43" s="246"/>
      <c r="F43" s="247">
        <v>0.8</v>
      </c>
      <c r="G43" s="248"/>
      <c r="H43" s="248"/>
      <c r="I43" s="249"/>
    </row>
    <row r="44" spans="1:9" ht="15.75" customHeight="1" x14ac:dyDescent="0.25">
      <c r="A44" s="233">
        <v>33</v>
      </c>
      <c r="B44" s="255" t="s">
        <v>212</v>
      </c>
      <c r="C44" s="235">
        <f t="shared" si="0"/>
        <v>10.5</v>
      </c>
      <c r="D44" s="246">
        <v>1.4</v>
      </c>
      <c r="E44" s="246">
        <v>9.1</v>
      </c>
      <c r="F44" s="247"/>
      <c r="G44" s="248"/>
      <c r="H44" s="248"/>
      <c r="I44" s="249"/>
    </row>
    <row r="45" spans="1:9" ht="17.25" customHeight="1" x14ac:dyDescent="0.25">
      <c r="A45" s="233">
        <v>34</v>
      </c>
      <c r="B45" s="19" t="s">
        <v>213</v>
      </c>
      <c r="C45" s="235">
        <f t="shared" si="0"/>
        <v>8.8000000000000007</v>
      </c>
      <c r="D45" s="246"/>
      <c r="E45" s="246">
        <v>8.8000000000000007</v>
      </c>
      <c r="F45" s="247"/>
      <c r="G45" s="248"/>
      <c r="H45" s="248"/>
      <c r="I45" s="249"/>
    </row>
    <row r="46" spans="1:9" ht="16.5" customHeight="1" x14ac:dyDescent="0.25">
      <c r="A46" s="233">
        <v>35</v>
      </c>
      <c r="B46" s="256" t="s">
        <v>214</v>
      </c>
      <c r="C46" s="235">
        <f t="shared" si="0"/>
        <v>52</v>
      </c>
      <c r="D46" s="246"/>
      <c r="E46" s="246">
        <v>40</v>
      </c>
      <c r="F46" s="247">
        <v>12</v>
      </c>
      <c r="G46" s="248"/>
      <c r="H46" s="248"/>
      <c r="I46" s="249"/>
    </row>
    <row r="47" spans="1:9" ht="25.5" customHeight="1" x14ac:dyDescent="0.25">
      <c r="A47" s="257">
        <v>36</v>
      </c>
      <c r="B47" s="258" t="s">
        <v>215</v>
      </c>
      <c r="C47" s="259">
        <f t="shared" si="0"/>
        <v>10</v>
      </c>
      <c r="D47" s="246">
        <v>5</v>
      </c>
      <c r="E47" s="246"/>
      <c r="F47" s="247">
        <v>5</v>
      </c>
      <c r="G47" s="248"/>
      <c r="H47" s="248"/>
      <c r="I47" s="249"/>
    </row>
    <row r="48" spans="1:9" x14ac:dyDescent="0.25">
      <c r="A48" s="260">
        <v>37</v>
      </c>
      <c r="B48" s="261" t="s">
        <v>102</v>
      </c>
      <c r="C48" s="262">
        <f t="shared" si="0"/>
        <v>982.69999999999993</v>
      </c>
      <c r="D48" s="263">
        <f>SUM(D12:D47)</f>
        <v>126.20000000000002</v>
      </c>
      <c r="E48" s="263">
        <f>SUM(E12:E47)</f>
        <v>660.59999999999991</v>
      </c>
      <c r="F48" s="264">
        <f>SUM(F12:F47)</f>
        <v>195.9</v>
      </c>
      <c r="G48" s="84"/>
      <c r="H48" s="84"/>
      <c r="I48" s="84"/>
    </row>
    <row r="49" spans="1:7" x14ac:dyDescent="0.25">
      <c r="A49" s="79"/>
      <c r="B49" s="265"/>
      <c r="C49" s="109"/>
      <c r="D49" s="109"/>
      <c r="E49" s="109"/>
    </row>
    <row r="50" spans="1:7" x14ac:dyDescent="0.25">
      <c r="B50" s="5"/>
      <c r="C50" s="266"/>
      <c r="D50" s="267"/>
      <c r="E50" s="267"/>
      <c r="F50" s="267"/>
      <c r="G50" s="268"/>
    </row>
    <row r="51" spans="1:7" x14ac:dyDescent="0.25">
      <c r="C51" s="3"/>
      <c r="D51" s="269"/>
      <c r="E51" s="150"/>
      <c r="G51" s="150"/>
    </row>
    <row r="52" spans="1:7" ht="15.75" x14ac:dyDescent="0.25">
      <c r="B52" s="110"/>
      <c r="C52" s="270"/>
      <c r="D52" s="269"/>
    </row>
    <row r="53" spans="1:7" x14ac:dyDescent="0.25">
      <c r="D53" s="269"/>
    </row>
    <row r="54" spans="1:7" x14ac:dyDescent="0.25">
      <c r="D54" s="269"/>
    </row>
  </sheetData>
  <mergeCells count="3">
    <mergeCell ref="A6:F6"/>
    <mergeCell ref="A7:F7"/>
    <mergeCell ref="G10:I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K14" sqref="K14"/>
    </sheetView>
  </sheetViews>
  <sheetFormatPr defaultRowHeight="15" x14ac:dyDescent="0.25"/>
  <cols>
    <col min="1" max="1" width="3.140625" style="681" customWidth="1"/>
    <col min="2" max="2" width="35.85546875" style="681" customWidth="1"/>
    <col min="3" max="3" width="8.140625" style="681" customWidth="1"/>
    <col min="4" max="4" width="9.5703125" style="681" customWidth="1"/>
    <col min="5" max="5" width="9.85546875" style="681" customWidth="1"/>
    <col min="6" max="6" width="8.140625" style="681" customWidth="1"/>
    <col min="7" max="7" width="9.85546875" style="681" customWidth="1"/>
    <col min="8" max="8" width="9" style="681" customWidth="1"/>
    <col min="9" max="9" width="10.42578125" style="681" customWidth="1"/>
    <col min="10" max="16384" width="9.140625" style="681"/>
  </cols>
  <sheetData>
    <row r="1" spans="1:15" ht="15.75" x14ac:dyDescent="0.25">
      <c r="A1" s="688"/>
      <c r="B1" s="688"/>
      <c r="C1" s="688"/>
      <c r="D1" s="688"/>
      <c r="E1" s="688"/>
      <c r="F1" s="111" t="s">
        <v>0</v>
      </c>
      <c r="G1" s="689"/>
      <c r="H1" s="688"/>
    </row>
    <row r="2" spans="1:15" ht="15.75" x14ac:dyDescent="0.25">
      <c r="A2" s="688"/>
      <c r="B2" s="688"/>
      <c r="C2" s="688"/>
      <c r="D2" s="688"/>
      <c r="E2" s="688"/>
      <c r="F2" s="111" t="s">
        <v>1</v>
      </c>
      <c r="G2" s="688"/>
      <c r="H2" s="688"/>
    </row>
    <row r="3" spans="1:15" ht="15.75" x14ac:dyDescent="0.25">
      <c r="A3" s="688"/>
      <c r="B3" s="688"/>
      <c r="C3" s="688"/>
      <c r="D3" s="688"/>
      <c r="E3" s="688"/>
      <c r="F3" s="111" t="s">
        <v>421</v>
      </c>
      <c r="G3" s="688"/>
      <c r="H3" s="688"/>
    </row>
    <row r="4" spans="1:15" ht="15.75" x14ac:dyDescent="0.25">
      <c r="A4" s="688"/>
      <c r="B4" s="688"/>
      <c r="C4" s="688"/>
      <c r="D4" s="688"/>
      <c r="E4" s="688"/>
      <c r="F4" s="111" t="s">
        <v>271</v>
      </c>
      <c r="G4" s="688"/>
      <c r="H4" s="688"/>
      <c r="I4" s="683"/>
    </row>
    <row r="5" spans="1:15" ht="15.75" x14ac:dyDescent="0.25">
      <c r="A5" s="688"/>
      <c r="B5" s="688"/>
      <c r="C5" s="688"/>
      <c r="D5" s="688"/>
      <c r="E5" s="688"/>
      <c r="F5" s="688"/>
      <c r="G5" s="688"/>
      <c r="H5" s="688"/>
    </row>
    <row r="6" spans="1:15" ht="15.75" x14ac:dyDescent="0.25">
      <c r="A6" s="1171" t="s">
        <v>272</v>
      </c>
      <c r="B6" s="1171"/>
      <c r="C6" s="1171"/>
      <c r="D6" s="1171"/>
      <c r="E6" s="1171"/>
      <c r="F6" s="1171"/>
      <c r="G6" s="1171"/>
      <c r="H6" s="1171"/>
    </row>
    <row r="7" spans="1:15" ht="15.75" x14ac:dyDescent="0.25">
      <c r="A7" s="1171" t="s">
        <v>273</v>
      </c>
      <c r="B7" s="1171"/>
      <c r="C7" s="1171"/>
      <c r="D7" s="1171"/>
      <c r="E7" s="1171"/>
      <c r="F7" s="1171"/>
      <c r="G7" s="1171"/>
      <c r="H7" s="1171"/>
    </row>
    <row r="8" spans="1:15" ht="16.5" thickBot="1" x14ac:dyDescent="0.3">
      <c r="A8" s="690"/>
      <c r="B8" s="691"/>
      <c r="C8" s="691"/>
      <c r="D8" s="691"/>
      <c r="E8" s="691"/>
      <c r="F8" s="691"/>
      <c r="G8" s="691"/>
      <c r="H8" s="689" t="s">
        <v>4</v>
      </c>
    </row>
    <row r="9" spans="1:15" ht="15" customHeight="1" x14ac:dyDescent="0.25">
      <c r="A9" s="692"/>
      <c r="B9" s="693"/>
      <c r="C9" s="694"/>
      <c r="D9" s="1176" t="s">
        <v>274</v>
      </c>
      <c r="E9" s="1176" t="s">
        <v>275</v>
      </c>
      <c r="F9" s="1178" t="s">
        <v>220</v>
      </c>
      <c r="G9" s="1178"/>
      <c r="H9" s="1179"/>
    </row>
    <row r="10" spans="1:15" ht="24" x14ac:dyDescent="0.25">
      <c r="A10" s="695" t="s">
        <v>276</v>
      </c>
      <c r="B10" s="696" t="s">
        <v>255</v>
      </c>
      <c r="C10" s="271" t="s">
        <v>277</v>
      </c>
      <c r="D10" s="1177"/>
      <c r="E10" s="1177"/>
      <c r="F10" s="1180" t="s">
        <v>104</v>
      </c>
      <c r="G10" s="1180"/>
      <c r="H10" s="697" t="s">
        <v>224</v>
      </c>
    </row>
    <row r="11" spans="1:15" ht="36" x14ac:dyDescent="0.25">
      <c r="A11" s="698" t="s">
        <v>278</v>
      </c>
      <c r="B11" s="699"/>
      <c r="C11" s="272" t="s">
        <v>279</v>
      </c>
      <c r="D11" s="1177"/>
      <c r="E11" s="1177"/>
      <c r="F11" s="700" t="s">
        <v>105</v>
      </c>
      <c r="G11" s="701" t="s">
        <v>106</v>
      </c>
      <c r="H11" s="702" t="s">
        <v>225</v>
      </c>
      <c r="I11" s="703"/>
      <c r="J11" s="703"/>
      <c r="K11" s="703"/>
      <c r="L11" s="703"/>
      <c r="M11" s="684"/>
      <c r="N11" s="684"/>
      <c r="O11" s="684"/>
    </row>
    <row r="12" spans="1:15" x14ac:dyDescent="0.25">
      <c r="A12" s="704">
        <v>1</v>
      </c>
      <c r="B12" s="705" t="s">
        <v>227</v>
      </c>
      <c r="C12" s="706"/>
      <c r="D12" s="707">
        <v>100</v>
      </c>
      <c r="E12" s="708">
        <f t="shared" ref="E12:E47" si="0">C12+D12</f>
        <v>100</v>
      </c>
      <c r="F12" s="709">
        <f t="shared" ref="F12:F47" si="1">E12-H12</f>
        <v>100</v>
      </c>
      <c r="G12" s="710"/>
      <c r="H12" s="711"/>
      <c r="I12" s="684"/>
      <c r="J12" s="684"/>
      <c r="K12" s="684"/>
      <c r="L12" s="684"/>
      <c r="M12" s="684"/>
      <c r="N12" s="684"/>
      <c r="O12" s="684"/>
    </row>
    <row r="13" spans="1:15" x14ac:dyDescent="0.25">
      <c r="A13" s="704">
        <v>2</v>
      </c>
      <c r="B13" s="705" t="s">
        <v>136</v>
      </c>
      <c r="C13" s="706"/>
      <c r="D13" s="707">
        <v>1.2</v>
      </c>
      <c r="E13" s="712">
        <f t="shared" si="0"/>
        <v>1.2</v>
      </c>
      <c r="F13" s="709">
        <f t="shared" si="1"/>
        <v>1.2</v>
      </c>
      <c r="G13" s="710"/>
      <c r="H13" s="711"/>
      <c r="I13" s="684"/>
      <c r="J13" s="684"/>
      <c r="K13" s="684"/>
      <c r="L13" s="684"/>
      <c r="M13" s="684"/>
      <c r="N13" s="684"/>
      <c r="O13" s="684"/>
    </row>
    <row r="14" spans="1:15" x14ac:dyDescent="0.25">
      <c r="A14" s="704">
        <v>3</v>
      </c>
      <c r="B14" s="705" t="s">
        <v>146</v>
      </c>
      <c r="C14" s="706">
        <v>0.26900000000000002</v>
      </c>
      <c r="D14" s="707">
        <v>43</v>
      </c>
      <c r="E14" s="712">
        <f t="shared" si="0"/>
        <v>43.268999999999998</v>
      </c>
      <c r="F14" s="709">
        <f t="shared" si="1"/>
        <v>43.268999999999998</v>
      </c>
      <c r="G14" s="710">
        <v>5</v>
      </c>
      <c r="H14" s="711"/>
      <c r="I14" s="684"/>
      <c r="J14" s="684"/>
      <c r="K14" s="684"/>
      <c r="L14" s="684"/>
      <c r="M14" s="684"/>
      <c r="N14" s="684"/>
      <c r="O14" s="684"/>
    </row>
    <row r="15" spans="1:15" x14ac:dyDescent="0.25">
      <c r="A15" s="704">
        <v>4</v>
      </c>
      <c r="B15" s="705" t="s">
        <v>266</v>
      </c>
      <c r="C15" s="706"/>
      <c r="D15" s="707">
        <v>92</v>
      </c>
      <c r="E15" s="712">
        <f t="shared" si="0"/>
        <v>92</v>
      </c>
      <c r="F15" s="709">
        <f t="shared" si="1"/>
        <v>92</v>
      </c>
      <c r="G15" s="710">
        <v>15</v>
      </c>
      <c r="H15" s="711"/>
      <c r="I15" s="684"/>
      <c r="J15" s="684"/>
      <c r="K15" s="684"/>
      <c r="L15" s="684"/>
      <c r="M15" s="684"/>
      <c r="N15" s="684"/>
      <c r="O15" s="684"/>
    </row>
    <row r="16" spans="1:15" x14ac:dyDescent="0.25">
      <c r="A16" s="704">
        <v>5</v>
      </c>
      <c r="B16" s="705" t="s">
        <v>267</v>
      </c>
      <c r="C16" s="706"/>
      <c r="D16" s="707">
        <v>3</v>
      </c>
      <c r="E16" s="712">
        <f t="shared" si="0"/>
        <v>3</v>
      </c>
      <c r="F16" s="709">
        <f t="shared" si="1"/>
        <v>3</v>
      </c>
      <c r="G16" s="710"/>
      <c r="H16" s="713"/>
      <c r="I16" s="684"/>
      <c r="J16" s="684"/>
      <c r="K16" s="684"/>
      <c r="L16" s="684"/>
      <c r="M16" s="684"/>
      <c r="N16" s="684"/>
      <c r="O16" s="684"/>
    </row>
    <row r="17" spans="1:15" x14ac:dyDescent="0.25">
      <c r="A17" s="704">
        <v>6</v>
      </c>
      <c r="B17" s="705" t="s">
        <v>268</v>
      </c>
      <c r="C17" s="706"/>
      <c r="D17" s="707">
        <v>2</v>
      </c>
      <c r="E17" s="712">
        <f t="shared" si="0"/>
        <v>2</v>
      </c>
      <c r="F17" s="709">
        <f t="shared" si="1"/>
        <v>2</v>
      </c>
      <c r="G17" s="710"/>
      <c r="H17" s="713"/>
      <c r="I17" s="684"/>
      <c r="J17" s="684"/>
      <c r="K17" s="684"/>
      <c r="L17" s="684"/>
      <c r="M17" s="684"/>
      <c r="N17" s="684"/>
      <c r="O17" s="684"/>
    </row>
    <row r="18" spans="1:15" x14ac:dyDescent="0.25">
      <c r="A18" s="704">
        <v>7</v>
      </c>
      <c r="B18" s="26" t="s">
        <v>186</v>
      </c>
      <c r="C18" s="706"/>
      <c r="D18" s="707">
        <v>20</v>
      </c>
      <c r="E18" s="712">
        <f t="shared" si="0"/>
        <v>20</v>
      </c>
      <c r="F18" s="709">
        <f t="shared" si="1"/>
        <v>20</v>
      </c>
      <c r="G18" s="707"/>
      <c r="H18" s="100"/>
      <c r="I18" s="684"/>
      <c r="J18" s="684"/>
      <c r="K18" s="684"/>
      <c r="L18" s="684"/>
      <c r="M18" s="684"/>
      <c r="N18" s="684"/>
      <c r="O18" s="684"/>
    </row>
    <row r="19" spans="1:15" x14ac:dyDescent="0.25">
      <c r="A19" s="704">
        <v>8</v>
      </c>
      <c r="B19" s="26" t="s">
        <v>187</v>
      </c>
      <c r="C19" s="706">
        <v>2.2189999999999999</v>
      </c>
      <c r="D19" s="707">
        <v>23</v>
      </c>
      <c r="E19" s="712">
        <f t="shared" si="0"/>
        <v>25.219000000000001</v>
      </c>
      <c r="F19" s="709">
        <f t="shared" si="1"/>
        <v>25.219000000000001</v>
      </c>
      <c r="G19" s="707"/>
      <c r="H19" s="100"/>
      <c r="I19" s="684"/>
      <c r="J19" s="684"/>
      <c r="K19" s="684"/>
      <c r="L19" s="684"/>
      <c r="M19" s="684"/>
      <c r="N19" s="684"/>
      <c r="O19" s="684"/>
    </row>
    <row r="20" spans="1:15" x14ac:dyDescent="0.25">
      <c r="A20" s="704">
        <v>9</v>
      </c>
      <c r="B20" s="26" t="s">
        <v>188</v>
      </c>
      <c r="C20" s="706"/>
      <c r="D20" s="707">
        <v>83.8</v>
      </c>
      <c r="E20" s="712">
        <f t="shared" si="0"/>
        <v>83.8</v>
      </c>
      <c r="F20" s="709">
        <f t="shared" si="1"/>
        <v>83.8</v>
      </c>
      <c r="G20" s="707"/>
      <c r="H20" s="100"/>
      <c r="I20" s="684"/>
      <c r="J20" s="684"/>
      <c r="K20" s="684"/>
      <c r="L20" s="684"/>
      <c r="M20" s="684"/>
      <c r="N20" s="684"/>
      <c r="O20" s="684"/>
    </row>
    <row r="21" spans="1:15" x14ac:dyDescent="0.25">
      <c r="A21" s="704">
        <v>10</v>
      </c>
      <c r="B21" s="26" t="s">
        <v>189</v>
      </c>
      <c r="C21" s="706">
        <v>21.419</v>
      </c>
      <c r="D21" s="707">
        <v>60</v>
      </c>
      <c r="E21" s="712">
        <f t="shared" si="0"/>
        <v>81.418999999999997</v>
      </c>
      <c r="F21" s="709">
        <f t="shared" si="1"/>
        <v>81.418999999999997</v>
      </c>
      <c r="G21" s="707"/>
      <c r="H21" s="100"/>
      <c r="I21" s="684"/>
      <c r="J21" s="684"/>
      <c r="K21" s="684"/>
      <c r="L21" s="684"/>
      <c r="M21" s="684"/>
      <c r="N21" s="684"/>
      <c r="O21" s="684"/>
    </row>
    <row r="22" spans="1:15" x14ac:dyDescent="0.25">
      <c r="A22" s="704">
        <v>11</v>
      </c>
      <c r="B22" s="26" t="s">
        <v>190</v>
      </c>
      <c r="C22" s="706"/>
      <c r="D22" s="707">
        <v>7</v>
      </c>
      <c r="E22" s="712">
        <f t="shared" si="0"/>
        <v>7</v>
      </c>
      <c r="F22" s="709">
        <f t="shared" si="1"/>
        <v>7</v>
      </c>
      <c r="G22" s="707"/>
      <c r="H22" s="100"/>
      <c r="I22" s="684"/>
      <c r="J22" s="684"/>
      <c r="K22" s="684"/>
      <c r="L22" s="684"/>
      <c r="M22" s="684"/>
      <c r="N22" s="684"/>
      <c r="O22" s="684"/>
    </row>
    <row r="23" spans="1:15" x14ac:dyDescent="0.25">
      <c r="A23" s="704">
        <v>12</v>
      </c>
      <c r="B23" s="26" t="s">
        <v>191</v>
      </c>
      <c r="C23" s="706"/>
      <c r="D23" s="707">
        <v>20</v>
      </c>
      <c r="E23" s="712">
        <f t="shared" si="0"/>
        <v>20</v>
      </c>
      <c r="F23" s="709">
        <f t="shared" si="1"/>
        <v>20</v>
      </c>
      <c r="G23" s="707"/>
      <c r="H23" s="100"/>
      <c r="I23" s="684"/>
      <c r="J23" s="684"/>
      <c r="K23" s="684"/>
      <c r="L23" s="684"/>
      <c r="M23" s="684"/>
      <c r="N23" s="684"/>
      <c r="O23" s="684"/>
    </row>
    <row r="24" spans="1:15" x14ac:dyDescent="0.25">
      <c r="A24" s="704">
        <v>13</v>
      </c>
      <c r="B24" s="26" t="s">
        <v>192</v>
      </c>
      <c r="C24" s="706"/>
      <c r="D24" s="707">
        <v>48</v>
      </c>
      <c r="E24" s="712">
        <f t="shared" si="0"/>
        <v>48</v>
      </c>
      <c r="F24" s="709">
        <f t="shared" si="1"/>
        <v>48</v>
      </c>
      <c r="G24" s="707"/>
      <c r="H24" s="100"/>
      <c r="I24" s="684"/>
      <c r="J24" s="684"/>
      <c r="K24" s="684"/>
      <c r="L24" s="684"/>
      <c r="M24" s="684"/>
      <c r="N24" s="684"/>
      <c r="O24" s="684"/>
    </row>
    <row r="25" spans="1:15" x14ac:dyDescent="0.25">
      <c r="A25" s="704">
        <v>14</v>
      </c>
      <c r="B25" s="26" t="s">
        <v>193</v>
      </c>
      <c r="C25" s="706">
        <v>1.383</v>
      </c>
      <c r="D25" s="707">
        <v>23</v>
      </c>
      <c r="E25" s="712">
        <f t="shared" si="0"/>
        <v>24.382999999999999</v>
      </c>
      <c r="F25" s="709">
        <f t="shared" si="1"/>
        <v>24.382999999999999</v>
      </c>
      <c r="G25" s="707"/>
      <c r="H25" s="100"/>
      <c r="I25" s="684"/>
      <c r="J25" s="684"/>
      <c r="K25" s="684"/>
      <c r="L25" s="684"/>
      <c r="M25" s="684"/>
      <c r="N25" s="684"/>
      <c r="O25" s="684"/>
    </row>
    <row r="26" spans="1:15" x14ac:dyDescent="0.25">
      <c r="A26" s="704">
        <v>15</v>
      </c>
      <c r="B26" s="26" t="s">
        <v>269</v>
      </c>
      <c r="C26" s="706"/>
      <c r="D26" s="707">
        <v>48</v>
      </c>
      <c r="E26" s="712">
        <f t="shared" si="0"/>
        <v>48</v>
      </c>
      <c r="F26" s="709">
        <f t="shared" si="1"/>
        <v>46</v>
      </c>
      <c r="G26" s="358"/>
      <c r="H26" s="714">
        <v>2</v>
      </c>
      <c r="I26" s="684"/>
      <c r="J26" s="684"/>
      <c r="K26" s="684"/>
      <c r="L26" s="684"/>
      <c r="M26" s="684"/>
      <c r="N26" s="684"/>
      <c r="O26" s="684"/>
    </row>
    <row r="27" spans="1:15" x14ac:dyDescent="0.25">
      <c r="A27" s="704">
        <v>16</v>
      </c>
      <c r="B27" s="26" t="s">
        <v>195</v>
      </c>
      <c r="C27" s="706">
        <v>3.3759999999999999</v>
      </c>
      <c r="D27" s="707">
        <v>76</v>
      </c>
      <c r="E27" s="712">
        <f t="shared" si="0"/>
        <v>79.376000000000005</v>
      </c>
      <c r="F27" s="709">
        <f t="shared" si="1"/>
        <v>78.475999999999999</v>
      </c>
      <c r="G27" s="358"/>
      <c r="H27" s="714">
        <v>0.9</v>
      </c>
      <c r="I27" s="684"/>
      <c r="J27" s="684"/>
      <c r="K27" s="684"/>
      <c r="L27" s="684"/>
      <c r="M27" s="684"/>
      <c r="N27" s="684"/>
      <c r="O27" s="684"/>
    </row>
    <row r="28" spans="1:15" x14ac:dyDescent="0.25">
      <c r="A28" s="704">
        <v>17</v>
      </c>
      <c r="B28" s="26" t="s">
        <v>196</v>
      </c>
      <c r="C28" s="706"/>
      <c r="D28" s="707">
        <v>0.3</v>
      </c>
      <c r="E28" s="712">
        <f t="shared" si="0"/>
        <v>0.3</v>
      </c>
      <c r="F28" s="709">
        <f t="shared" si="1"/>
        <v>0.3</v>
      </c>
      <c r="G28" s="358"/>
      <c r="H28" s="714"/>
      <c r="I28" s="684"/>
      <c r="J28" s="684"/>
      <c r="K28" s="684"/>
      <c r="L28" s="684"/>
      <c r="M28" s="684"/>
      <c r="N28" s="684"/>
      <c r="O28" s="684"/>
    </row>
    <row r="29" spans="1:15" x14ac:dyDescent="0.25">
      <c r="A29" s="704">
        <v>18</v>
      </c>
      <c r="B29" s="26" t="s">
        <v>197</v>
      </c>
      <c r="C29" s="706"/>
      <c r="D29" s="707">
        <v>21</v>
      </c>
      <c r="E29" s="712">
        <f t="shared" si="0"/>
        <v>21</v>
      </c>
      <c r="F29" s="709">
        <f t="shared" si="1"/>
        <v>21</v>
      </c>
      <c r="G29" s="358"/>
      <c r="H29" s="714"/>
      <c r="I29" s="684"/>
      <c r="J29" s="684"/>
      <c r="K29" s="684"/>
      <c r="L29" s="684"/>
      <c r="M29" s="684"/>
      <c r="N29" s="684"/>
      <c r="O29" s="684"/>
    </row>
    <row r="30" spans="1:15" x14ac:dyDescent="0.25">
      <c r="A30" s="704">
        <v>19</v>
      </c>
      <c r="B30" s="26" t="s">
        <v>198</v>
      </c>
      <c r="C30" s="706"/>
      <c r="D30" s="707">
        <v>43</v>
      </c>
      <c r="E30" s="712">
        <f t="shared" si="0"/>
        <v>43</v>
      </c>
      <c r="F30" s="709">
        <f t="shared" si="1"/>
        <v>43</v>
      </c>
      <c r="G30" s="358">
        <v>4</v>
      </c>
      <c r="H30" s="714"/>
      <c r="I30" s="684"/>
      <c r="J30" s="684"/>
      <c r="K30" s="684"/>
      <c r="L30" s="684"/>
      <c r="M30" s="684"/>
      <c r="N30" s="684"/>
      <c r="O30" s="684"/>
    </row>
    <row r="31" spans="1:15" x14ac:dyDescent="0.25">
      <c r="A31" s="704">
        <v>20</v>
      </c>
      <c r="B31" s="26" t="s">
        <v>199</v>
      </c>
      <c r="C31" s="706"/>
      <c r="D31" s="707">
        <v>16</v>
      </c>
      <c r="E31" s="712">
        <f t="shared" si="0"/>
        <v>16</v>
      </c>
      <c r="F31" s="709">
        <f t="shared" si="1"/>
        <v>16</v>
      </c>
      <c r="G31" s="358">
        <v>4</v>
      </c>
      <c r="H31" s="714"/>
      <c r="I31" s="684"/>
      <c r="J31" s="684"/>
      <c r="K31" s="684"/>
      <c r="L31" s="684"/>
      <c r="M31" s="684"/>
      <c r="N31" s="684"/>
      <c r="O31" s="684"/>
    </row>
    <row r="32" spans="1:15" x14ac:dyDescent="0.25">
      <c r="A32" s="704">
        <v>21</v>
      </c>
      <c r="B32" s="26" t="s">
        <v>200</v>
      </c>
      <c r="C32" s="706"/>
      <c r="D32" s="707">
        <v>32</v>
      </c>
      <c r="E32" s="712">
        <f t="shared" si="0"/>
        <v>32</v>
      </c>
      <c r="F32" s="709">
        <f t="shared" si="1"/>
        <v>32</v>
      </c>
      <c r="G32" s="358">
        <v>6</v>
      </c>
      <c r="H32" s="714"/>
      <c r="I32" s="684"/>
      <c r="J32" s="684"/>
      <c r="K32" s="684"/>
      <c r="L32" s="684"/>
      <c r="M32" s="684"/>
      <c r="N32" s="684"/>
      <c r="O32" s="684"/>
    </row>
    <row r="33" spans="1:15" x14ac:dyDescent="0.25">
      <c r="A33" s="704">
        <v>22</v>
      </c>
      <c r="B33" s="26" t="s">
        <v>201</v>
      </c>
      <c r="C33" s="706"/>
      <c r="D33" s="707">
        <v>5.3</v>
      </c>
      <c r="E33" s="712">
        <f t="shared" si="0"/>
        <v>5.3</v>
      </c>
      <c r="F33" s="709">
        <f t="shared" si="1"/>
        <v>5.3</v>
      </c>
      <c r="G33" s="358"/>
      <c r="H33" s="714"/>
      <c r="I33" s="684"/>
      <c r="J33" s="684"/>
      <c r="K33" s="684"/>
      <c r="L33" s="684"/>
      <c r="M33" s="684"/>
      <c r="N33" s="684"/>
      <c r="O33" s="684"/>
    </row>
    <row r="34" spans="1:15" x14ac:dyDescent="0.25">
      <c r="A34" s="704">
        <v>23</v>
      </c>
      <c r="B34" s="26" t="s">
        <v>202</v>
      </c>
      <c r="C34" s="706"/>
      <c r="D34" s="707">
        <v>10.4</v>
      </c>
      <c r="E34" s="712">
        <f t="shared" si="0"/>
        <v>10.4</v>
      </c>
      <c r="F34" s="709">
        <f t="shared" si="1"/>
        <v>10.4</v>
      </c>
      <c r="G34" s="358"/>
      <c r="H34" s="714"/>
      <c r="I34" s="684"/>
      <c r="J34" s="684"/>
      <c r="K34" s="684"/>
      <c r="L34" s="684"/>
      <c r="M34" s="684"/>
      <c r="N34" s="684"/>
      <c r="O34" s="684"/>
    </row>
    <row r="35" spans="1:15" x14ac:dyDescent="0.25">
      <c r="A35" s="704">
        <v>24</v>
      </c>
      <c r="B35" s="715" t="s">
        <v>203</v>
      </c>
      <c r="C35" s="706">
        <v>9.843</v>
      </c>
      <c r="D35" s="707">
        <v>24.5</v>
      </c>
      <c r="E35" s="712">
        <f t="shared" si="0"/>
        <v>34.343000000000004</v>
      </c>
      <c r="F35" s="709">
        <f t="shared" si="1"/>
        <v>29.343000000000004</v>
      </c>
      <c r="G35" s="358"/>
      <c r="H35" s="714">
        <v>5</v>
      </c>
      <c r="I35" s="716"/>
      <c r="J35" s="684"/>
      <c r="K35" s="684"/>
      <c r="L35" s="684"/>
      <c r="M35" s="684"/>
      <c r="N35" s="684"/>
      <c r="O35" s="684"/>
    </row>
    <row r="36" spans="1:15" x14ac:dyDescent="0.25">
      <c r="A36" s="704">
        <v>25</v>
      </c>
      <c r="B36" s="26" t="s">
        <v>204</v>
      </c>
      <c r="C36" s="706">
        <v>2.75</v>
      </c>
      <c r="D36" s="707">
        <v>14.2</v>
      </c>
      <c r="E36" s="712">
        <f t="shared" si="0"/>
        <v>16.95</v>
      </c>
      <c r="F36" s="709">
        <f t="shared" si="1"/>
        <v>16.95</v>
      </c>
      <c r="G36" s="358"/>
      <c r="H36" s="714"/>
      <c r="I36" s="684"/>
      <c r="J36" s="684"/>
      <c r="K36" s="684"/>
      <c r="L36" s="684"/>
      <c r="M36" s="684"/>
      <c r="N36" s="684"/>
      <c r="O36" s="684"/>
    </row>
    <row r="37" spans="1:15" x14ac:dyDescent="0.25">
      <c r="A37" s="704">
        <v>26</v>
      </c>
      <c r="B37" s="26" t="s">
        <v>205</v>
      </c>
      <c r="C37" s="706">
        <v>0.20799999999999999</v>
      </c>
      <c r="D37" s="707">
        <v>7.5</v>
      </c>
      <c r="E37" s="712">
        <f t="shared" si="0"/>
        <v>7.7080000000000002</v>
      </c>
      <c r="F37" s="709">
        <f t="shared" si="1"/>
        <v>7.7080000000000002</v>
      </c>
      <c r="G37" s="358"/>
      <c r="H37" s="714"/>
      <c r="I37" s="684"/>
      <c r="J37" s="684"/>
      <c r="K37" s="684"/>
      <c r="L37" s="684"/>
      <c r="M37" s="684"/>
      <c r="N37" s="684"/>
      <c r="O37" s="684"/>
    </row>
    <row r="38" spans="1:15" x14ac:dyDescent="0.25">
      <c r="A38" s="704">
        <v>27</v>
      </c>
      <c r="B38" s="26" t="s">
        <v>206</v>
      </c>
      <c r="C38" s="706"/>
      <c r="D38" s="707">
        <v>23</v>
      </c>
      <c r="E38" s="712">
        <f t="shared" si="0"/>
        <v>23</v>
      </c>
      <c r="F38" s="709">
        <f t="shared" si="1"/>
        <v>23</v>
      </c>
      <c r="G38" s="358"/>
      <c r="H38" s="714"/>
      <c r="I38" s="684"/>
      <c r="J38" s="684"/>
      <c r="K38" s="684"/>
      <c r="L38" s="684"/>
      <c r="M38" s="684"/>
      <c r="N38" s="684"/>
      <c r="O38" s="684"/>
    </row>
    <row r="39" spans="1:15" x14ac:dyDescent="0.25">
      <c r="A39" s="704">
        <v>28</v>
      </c>
      <c r="B39" s="26" t="s">
        <v>207</v>
      </c>
      <c r="C39" s="706"/>
      <c r="D39" s="707">
        <v>20</v>
      </c>
      <c r="E39" s="712">
        <f t="shared" si="0"/>
        <v>20</v>
      </c>
      <c r="F39" s="709">
        <f t="shared" si="1"/>
        <v>18</v>
      </c>
      <c r="G39" s="358">
        <v>8.1999999999999993</v>
      </c>
      <c r="H39" s="714">
        <v>2</v>
      </c>
      <c r="I39" s="684"/>
      <c r="J39" s="684"/>
      <c r="K39" s="684"/>
      <c r="L39" s="684"/>
      <c r="M39" s="684"/>
      <c r="N39" s="684"/>
      <c r="O39" s="684"/>
    </row>
    <row r="40" spans="1:15" x14ac:dyDescent="0.25">
      <c r="A40" s="704">
        <v>29</v>
      </c>
      <c r="B40" s="26" t="s">
        <v>208</v>
      </c>
      <c r="C40" s="706">
        <v>0.95799999999999996</v>
      </c>
      <c r="D40" s="707">
        <v>27.4</v>
      </c>
      <c r="E40" s="712">
        <f t="shared" si="0"/>
        <v>28.357999999999997</v>
      </c>
      <c r="F40" s="709">
        <f t="shared" si="1"/>
        <v>28.357999999999997</v>
      </c>
      <c r="G40" s="358"/>
      <c r="H40" s="714"/>
      <c r="I40" s="684"/>
      <c r="J40" s="684"/>
      <c r="K40" s="684"/>
      <c r="L40" s="684"/>
      <c r="M40" s="684"/>
      <c r="N40" s="684"/>
      <c r="O40" s="684"/>
    </row>
    <row r="41" spans="1:15" x14ac:dyDescent="0.25">
      <c r="A41" s="704">
        <v>30</v>
      </c>
      <c r="B41" s="717" t="s">
        <v>209</v>
      </c>
      <c r="C41" s="706"/>
      <c r="D41" s="707">
        <v>4</v>
      </c>
      <c r="E41" s="712">
        <f t="shared" si="0"/>
        <v>4</v>
      </c>
      <c r="F41" s="709">
        <f t="shared" si="1"/>
        <v>4</v>
      </c>
      <c r="G41" s="358"/>
      <c r="H41" s="714"/>
      <c r="I41" s="684"/>
      <c r="J41" s="684"/>
      <c r="K41" s="684"/>
      <c r="L41" s="684"/>
      <c r="M41" s="684"/>
      <c r="N41" s="684"/>
      <c r="O41" s="684"/>
    </row>
    <row r="42" spans="1:15" ht="25.5" x14ac:dyDescent="0.25">
      <c r="A42" s="704">
        <v>31</v>
      </c>
      <c r="B42" s="717" t="s">
        <v>270</v>
      </c>
      <c r="C42" s="706"/>
      <c r="D42" s="707">
        <v>2</v>
      </c>
      <c r="E42" s="712">
        <f t="shared" si="0"/>
        <v>2</v>
      </c>
      <c r="F42" s="709">
        <f t="shared" si="1"/>
        <v>2</v>
      </c>
      <c r="G42" s="358"/>
      <c r="H42" s="714"/>
      <c r="I42" s="684"/>
      <c r="J42" s="684"/>
      <c r="K42" s="684"/>
      <c r="L42" s="684"/>
      <c r="M42" s="684"/>
      <c r="N42" s="684"/>
      <c r="O42" s="684"/>
    </row>
    <row r="43" spans="1:15" x14ac:dyDescent="0.25">
      <c r="A43" s="704">
        <v>32</v>
      </c>
      <c r="B43" s="717" t="s">
        <v>211</v>
      </c>
      <c r="C43" s="706"/>
      <c r="D43" s="707">
        <v>0.8</v>
      </c>
      <c r="E43" s="712">
        <f t="shared" si="0"/>
        <v>0.8</v>
      </c>
      <c r="F43" s="709">
        <f t="shared" si="1"/>
        <v>0.8</v>
      </c>
      <c r="G43" s="358">
        <v>0.6</v>
      </c>
      <c r="H43" s="714"/>
      <c r="I43" s="684"/>
      <c r="J43" s="684"/>
      <c r="K43" s="684"/>
      <c r="L43" s="684"/>
      <c r="M43" s="684"/>
      <c r="N43" s="684"/>
      <c r="O43" s="684"/>
    </row>
    <row r="44" spans="1:15" x14ac:dyDescent="0.25">
      <c r="A44" s="704">
        <v>33</v>
      </c>
      <c r="B44" s="717" t="s">
        <v>212</v>
      </c>
      <c r="C44" s="706"/>
      <c r="D44" s="707">
        <v>10.5</v>
      </c>
      <c r="E44" s="712">
        <f t="shared" si="0"/>
        <v>10.5</v>
      </c>
      <c r="F44" s="709">
        <f t="shared" si="1"/>
        <v>10.5</v>
      </c>
      <c r="G44" s="358"/>
      <c r="H44" s="714"/>
      <c r="I44" s="684"/>
      <c r="J44" s="684"/>
      <c r="K44" s="684"/>
      <c r="L44" s="684"/>
      <c r="M44" s="684"/>
      <c r="N44" s="684"/>
      <c r="O44" s="684"/>
    </row>
    <row r="45" spans="1:15" x14ac:dyDescent="0.25">
      <c r="A45" s="704">
        <v>34</v>
      </c>
      <c r="B45" s="26" t="s">
        <v>213</v>
      </c>
      <c r="C45" s="706"/>
      <c r="D45" s="707">
        <v>8.8000000000000007</v>
      </c>
      <c r="E45" s="712">
        <f t="shared" si="0"/>
        <v>8.8000000000000007</v>
      </c>
      <c r="F45" s="709">
        <f t="shared" si="1"/>
        <v>5.8000000000000007</v>
      </c>
      <c r="G45" s="358"/>
      <c r="H45" s="714">
        <v>3</v>
      </c>
      <c r="I45" s="684"/>
      <c r="J45" s="684"/>
      <c r="K45" s="684"/>
      <c r="L45" s="684"/>
      <c r="M45" s="684"/>
      <c r="N45" s="684"/>
      <c r="O45" s="684"/>
    </row>
    <row r="46" spans="1:15" x14ac:dyDescent="0.25">
      <c r="A46" s="704">
        <v>35</v>
      </c>
      <c r="B46" s="101" t="s">
        <v>214</v>
      </c>
      <c r="C46" s="706"/>
      <c r="D46" s="707">
        <v>52</v>
      </c>
      <c r="E46" s="712">
        <f t="shared" si="0"/>
        <v>52</v>
      </c>
      <c r="F46" s="709">
        <f t="shared" si="1"/>
        <v>52</v>
      </c>
      <c r="G46" s="358">
        <v>30</v>
      </c>
      <c r="H46" s="714"/>
      <c r="I46" s="684"/>
      <c r="J46" s="684"/>
      <c r="K46" s="684"/>
      <c r="L46" s="684"/>
      <c r="M46" s="684"/>
      <c r="N46" s="684"/>
      <c r="O46" s="684"/>
    </row>
    <row r="47" spans="1:15" ht="26.25" x14ac:dyDescent="0.25">
      <c r="A47" s="96">
        <v>36</v>
      </c>
      <c r="B47" s="107" t="s">
        <v>215</v>
      </c>
      <c r="C47" s="718"/>
      <c r="D47" s="707">
        <v>10</v>
      </c>
      <c r="E47" s="712">
        <f t="shared" si="0"/>
        <v>10</v>
      </c>
      <c r="F47" s="719">
        <f t="shared" si="1"/>
        <v>10</v>
      </c>
      <c r="G47" s="358"/>
      <c r="H47" s="714"/>
      <c r="I47" s="684"/>
      <c r="J47" s="684"/>
      <c r="K47" s="684"/>
      <c r="L47" s="684"/>
      <c r="M47" s="684"/>
      <c r="N47" s="684"/>
      <c r="O47" s="684"/>
    </row>
    <row r="48" spans="1:15" ht="15.75" thickBot="1" x14ac:dyDescent="0.3">
      <c r="A48" s="720">
        <v>37</v>
      </c>
      <c r="B48" s="721" t="s">
        <v>102</v>
      </c>
      <c r="C48" s="722">
        <f t="shared" ref="C48:H48" si="2">SUM(C12:C47)</f>
        <v>42.424999999999997</v>
      </c>
      <c r="D48" s="723">
        <f t="shared" si="2"/>
        <v>982.69999999999982</v>
      </c>
      <c r="E48" s="724">
        <f t="shared" si="2"/>
        <v>1025.1249999999995</v>
      </c>
      <c r="F48" s="273">
        <f t="shared" si="2"/>
        <v>1012.2249999999997</v>
      </c>
      <c r="G48" s="725">
        <f t="shared" si="2"/>
        <v>72.800000000000011</v>
      </c>
      <c r="H48" s="726">
        <f t="shared" si="2"/>
        <v>12.9</v>
      </c>
      <c r="I48" s="684"/>
      <c r="J48" s="684"/>
      <c r="K48" s="684"/>
      <c r="L48" s="684"/>
      <c r="M48" s="684"/>
      <c r="N48" s="684"/>
      <c r="O48" s="684"/>
    </row>
    <row r="49" spans="2:15" x14ac:dyDescent="0.25">
      <c r="B49" s="727"/>
      <c r="C49" s="727"/>
      <c r="D49" s="728"/>
      <c r="E49" s="728"/>
      <c r="F49" s="729"/>
      <c r="G49" s="729"/>
      <c r="H49" s="729"/>
      <c r="I49" s="684"/>
      <c r="J49" s="684"/>
      <c r="K49" s="684"/>
      <c r="L49" s="684"/>
      <c r="M49" s="684"/>
      <c r="N49" s="684"/>
      <c r="O49" s="684"/>
    </row>
    <row r="50" spans="2:15" x14ac:dyDescent="0.25">
      <c r="D50" s="730"/>
      <c r="E50" s="730"/>
      <c r="I50" s="684"/>
      <c r="J50" s="684"/>
      <c r="K50" s="684"/>
      <c r="L50" s="684"/>
      <c r="M50" s="684"/>
      <c r="N50" s="684"/>
      <c r="O50" s="684"/>
    </row>
    <row r="51" spans="2:15" x14ac:dyDescent="0.25">
      <c r="D51" s="730"/>
      <c r="E51" s="730"/>
      <c r="I51" s="684"/>
      <c r="J51" s="684"/>
      <c r="K51" s="684"/>
      <c r="L51" s="684"/>
      <c r="M51" s="684"/>
      <c r="N51" s="684"/>
      <c r="O51" s="684"/>
    </row>
  </sheetData>
  <mergeCells count="6">
    <mergeCell ref="A6:H6"/>
    <mergeCell ref="A7:H7"/>
    <mergeCell ref="D9:D11"/>
    <mergeCell ref="E9:E11"/>
    <mergeCell ref="F9:H9"/>
    <mergeCell ref="F10:G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
  <sheetViews>
    <sheetView workbookViewId="0">
      <selection activeCell="C3" sqref="C3"/>
    </sheetView>
  </sheetViews>
  <sheetFormatPr defaultRowHeight="15.75" x14ac:dyDescent="0.25"/>
  <cols>
    <col min="1" max="1" width="7.7109375" style="88" customWidth="1"/>
    <col min="2" max="2" width="48.7109375" style="88" customWidth="1"/>
    <col min="3" max="3" width="14.42578125" style="274" customWidth="1"/>
    <col min="4" max="4" width="15.28515625" style="274" customWidth="1"/>
  </cols>
  <sheetData>
    <row r="1" spans="1:4" x14ac:dyDescent="0.25">
      <c r="C1" s="274" t="s">
        <v>0</v>
      </c>
    </row>
    <row r="2" spans="1:4" x14ac:dyDescent="0.25">
      <c r="C2" s="274" t="s">
        <v>423</v>
      </c>
    </row>
    <row r="3" spans="1:4" x14ac:dyDescent="0.25">
      <c r="C3" s="274" t="s">
        <v>424</v>
      </c>
    </row>
    <row r="4" spans="1:4" x14ac:dyDescent="0.25">
      <c r="C4" s="274" t="s">
        <v>280</v>
      </c>
    </row>
    <row r="5" spans="1:4" ht="15" hidden="1" x14ac:dyDescent="0.25">
      <c r="A5" s="1183"/>
      <c r="B5" s="1183"/>
      <c r="C5" s="1183"/>
      <c r="D5" s="1183"/>
    </row>
    <row r="6" spans="1:4" ht="15" x14ac:dyDescent="0.25">
      <c r="A6" s="732"/>
      <c r="B6" s="732"/>
      <c r="C6" s="732"/>
      <c r="D6" s="732"/>
    </row>
    <row r="7" spans="1:4" ht="15" x14ac:dyDescent="0.25">
      <c r="A7" s="1184" t="s">
        <v>281</v>
      </c>
      <c r="B7" s="1185"/>
      <c r="C7" s="1185"/>
      <c r="D7" s="1185"/>
    </row>
    <row r="8" spans="1:4" ht="15" x14ac:dyDescent="0.25">
      <c r="A8" s="1185"/>
      <c r="B8" s="1185"/>
      <c r="C8" s="1185"/>
      <c r="D8" s="1185"/>
    </row>
    <row r="9" spans="1:4" ht="11.25" customHeight="1" x14ac:dyDescent="0.25">
      <c r="A9" s="275"/>
      <c r="B9" s="275"/>
      <c r="C9" s="276"/>
      <c r="D9" s="276"/>
    </row>
    <row r="10" spans="1:4" ht="18.75" x14ac:dyDescent="0.3">
      <c r="A10" s="1186" t="s">
        <v>282</v>
      </c>
      <c r="B10" s="1186"/>
      <c r="C10" s="1186"/>
      <c r="D10" s="1186"/>
    </row>
    <row r="11" spans="1:4" ht="19.5" thickBot="1" x14ac:dyDescent="0.35">
      <c r="A11" s="277"/>
    </row>
    <row r="12" spans="1:4" ht="31.5" x14ac:dyDescent="0.25">
      <c r="A12" s="278" t="s">
        <v>5</v>
      </c>
      <c r="B12" s="279" t="s">
        <v>283</v>
      </c>
      <c r="C12" s="1187" t="s">
        <v>284</v>
      </c>
      <c r="D12" s="1188"/>
    </row>
    <row r="13" spans="1:4" x14ac:dyDescent="0.25">
      <c r="A13" s="280" t="s">
        <v>285</v>
      </c>
      <c r="B13" s="281" t="s">
        <v>16</v>
      </c>
      <c r="C13" s="1189">
        <v>28.5</v>
      </c>
      <c r="D13" s="1190"/>
    </row>
    <row r="14" spans="1:4" x14ac:dyDescent="0.25">
      <c r="A14" s="280" t="s">
        <v>286</v>
      </c>
      <c r="B14" s="281" t="s">
        <v>287</v>
      </c>
      <c r="C14" s="1189">
        <v>18</v>
      </c>
      <c r="D14" s="1190"/>
    </row>
    <row r="15" spans="1:4" x14ac:dyDescent="0.25">
      <c r="A15" s="280" t="s">
        <v>288</v>
      </c>
      <c r="B15" s="283" t="s">
        <v>289</v>
      </c>
      <c r="C15" s="1189">
        <v>124</v>
      </c>
      <c r="D15" s="1190"/>
    </row>
    <row r="16" spans="1:4" ht="31.5" x14ac:dyDescent="0.25">
      <c r="A16" s="280" t="s">
        <v>290</v>
      </c>
      <c r="B16" s="283" t="s">
        <v>291</v>
      </c>
      <c r="C16" s="1189">
        <v>1</v>
      </c>
      <c r="D16" s="1190"/>
    </row>
    <row r="17" spans="1:4" ht="31.5" x14ac:dyDescent="0.25">
      <c r="A17" s="280" t="s">
        <v>292</v>
      </c>
      <c r="B17" s="283" t="s">
        <v>293</v>
      </c>
      <c r="C17" s="1189">
        <v>1</v>
      </c>
      <c r="D17" s="1190"/>
    </row>
    <row r="18" spans="1:4" s="284" customFormat="1" ht="31.5" x14ac:dyDescent="0.25">
      <c r="A18" s="280" t="s">
        <v>294</v>
      </c>
      <c r="B18" s="281" t="s">
        <v>295</v>
      </c>
      <c r="C18" s="1189">
        <v>107.3</v>
      </c>
      <c r="D18" s="1190"/>
    </row>
    <row r="19" spans="1:4" ht="31.5" x14ac:dyDescent="0.25">
      <c r="A19" s="280" t="s">
        <v>296</v>
      </c>
      <c r="B19" s="281" t="s">
        <v>297</v>
      </c>
      <c r="C19" s="1181">
        <v>19.2</v>
      </c>
      <c r="D19" s="1182"/>
    </row>
    <row r="20" spans="1:4" ht="31.5" x14ac:dyDescent="0.25">
      <c r="A20" s="280" t="s">
        <v>298</v>
      </c>
      <c r="B20" s="286" t="s">
        <v>299</v>
      </c>
      <c r="C20" s="1181">
        <v>31.9</v>
      </c>
      <c r="D20" s="1182"/>
    </row>
    <row r="21" spans="1:4" ht="16.5" thickBot="1" x14ac:dyDescent="0.3">
      <c r="A21" s="280"/>
      <c r="B21" s="287" t="s">
        <v>102</v>
      </c>
      <c r="C21" s="1197">
        <f>C13+C14+C15+C16+C17+C18+C19+C20</f>
        <v>330.9</v>
      </c>
      <c r="D21" s="1198"/>
    </row>
    <row r="22" spans="1:4" ht="18.75" x14ac:dyDescent="0.3">
      <c r="A22" s="1199" t="s">
        <v>300</v>
      </c>
      <c r="B22" s="1199"/>
      <c r="C22" s="1200"/>
      <c r="D22" s="1200"/>
    </row>
    <row r="23" spans="1:4" ht="16.5" thickBot="1" x14ac:dyDescent="0.3"/>
    <row r="24" spans="1:4" ht="16.5" thickBot="1" x14ac:dyDescent="0.3">
      <c r="A24" s="1201" t="s">
        <v>5</v>
      </c>
      <c r="B24" s="1201" t="s">
        <v>301</v>
      </c>
      <c r="C24" s="1203" t="s">
        <v>302</v>
      </c>
      <c r="D24" s="1204"/>
    </row>
    <row r="25" spans="1:4" ht="32.25" thickBot="1" x14ac:dyDescent="0.3">
      <c r="A25" s="1202"/>
      <c r="B25" s="1202"/>
      <c r="C25" s="288" t="s">
        <v>303</v>
      </c>
      <c r="D25" s="289" t="s">
        <v>304</v>
      </c>
    </row>
    <row r="26" spans="1:4" ht="79.5" thickBot="1" x14ac:dyDescent="0.3">
      <c r="A26" s="290" t="s">
        <v>285</v>
      </c>
      <c r="B26" s="291" t="s">
        <v>305</v>
      </c>
      <c r="C26" s="292">
        <v>31.9</v>
      </c>
      <c r="D26" s="292">
        <v>41</v>
      </c>
    </row>
    <row r="27" spans="1:4" ht="48" thickBot="1" x14ac:dyDescent="0.3">
      <c r="A27" s="293" t="s">
        <v>286</v>
      </c>
      <c r="B27" s="294" t="s">
        <v>306</v>
      </c>
      <c r="C27" s="295"/>
      <c r="D27" s="296"/>
    </row>
    <row r="28" spans="1:4" ht="16.5" thickBot="1" x14ac:dyDescent="0.3">
      <c r="A28" s="297"/>
      <c r="B28" s="298" t="s">
        <v>307</v>
      </c>
      <c r="C28" s="1205" t="s">
        <v>302</v>
      </c>
      <c r="D28" s="1206"/>
    </row>
    <row r="29" spans="1:4" ht="142.5" thickBot="1" x14ac:dyDescent="0.3">
      <c r="A29" s="297" t="s">
        <v>308</v>
      </c>
      <c r="B29" s="299" t="s">
        <v>309</v>
      </c>
      <c r="C29" s="300">
        <v>19.2</v>
      </c>
      <c r="D29" s="301">
        <v>18</v>
      </c>
    </row>
    <row r="30" spans="1:4" ht="16.5" thickBot="1" x14ac:dyDescent="0.3">
      <c r="A30" s="302"/>
      <c r="B30" s="113"/>
      <c r="C30" s="295"/>
      <c r="D30" s="303"/>
    </row>
    <row r="31" spans="1:4" s="306" customFormat="1" ht="32.25" thickBot="1" x14ac:dyDescent="0.3">
      <c r="A31" s="304" t="s">
        <v>288</v>
      </c>
      <c r="B31" s="305" t="s">
        <v>310</v>
      </c>
      <c r="C31" s="1191" t="s">
        <v>311</v>
      </c>
      <c r="D31" s="1192"/>
    </row>
    <row r="32" spans="1:4" ht="48" thickBot="1" x14ac:dyDescent="0.3">
      <c r="A32" s="307" t="s">
        <v>312</v>
      </c>
      <c r="B32" s="308" t="s">
        <v>313</v>
      </c>
      <c r="C32" s="1193"/>
      <c r="D32" s="1194"/>
    </row>
    <row r="33" spans="1:4" s="313" customFormat="1" ht="31.5" x14ac:dyDescent="0.25">
      <c r="A33" s="309" t="s">
        <v>314</v>
      </c>
      <c r="B33" s="310" t="s">
        <v>315</v>
      </c>
      <c r="C33" s="311">
        <v>10</v>
      </c>
      <c r="D33" s="312"/>
    </row>
    <row r="34" spans="1:4" s="313" customFormat="1" x14ac:dyDescent="0.25">
      <c r="A34" s="314" t="s">
        <v>316</v>
      </c>
      <c r="B34" s="315" t="s">
        <v>317</v>
      </c>
      <c r="C34" s="316">
        <v>3</v>
      </c>
      <c r="D34" s="282"/>
    </row>
    <row r="35" spans="1:4" s="313" customFormat="1" ht="16.5" thickBot="1" x14ac:dyDescent="0.3">
      <c r="A35" s="317" t="s">
        <v>318</v>
      </c>
      <c r="B35" s="318" t="s">
        <v>319</v>
      </c>
      <c r="C35" s="319">
        <v>15</v>
      </c>
      <c r="D35" s="320">
        <v>30</v>
      </c>
    </row>
    <row r="36" spans="1:4" ht="32.25" thickBot="1" x14ac:dyDescent="0.3">
      <c r="A36" s="321" t="s">
        <v>320</v>
      </c>
      <c r="B36" s="308" t="s">
        <v>321</v>
      </c>
      <c r="C36" s="322"/>
      <c r="D36" s="323"/>
    </row>
    <row r="37" spans="1:4" ht="47.25" x14ac:dyDescent="0.25">
      <c r="A37" s="324" t="s">
        <v>322</v>
      </c>
      <c r="B37" s="310" t="s">
        <v>323</v>
      </c>
      <c r="C37" s="325"/>
      <c r="D37" s="326">
        <v>12.1</v>
      </c>
    </row>
    <row r="38" spans="1:4" ht="30" x14ac:dyDescent="0.25">
      <c r="A38" s="327" t="s">
        <v>324</v>
      </c>
      <c r="B38" s="328" t="s">
        <v>325</v>
      </c>
      <c r="C38" s="329">
        <v>15</v>
      </c>
      <c r="D38" s="285"/>
    </row>
    <row r="39" spans="1:4" ht="48" thickBot="1" x14ac:dyDescent="0.3">
      <c r="A39" s="330" t="s">
        <v>326</v>
      </c>
      <c r="B39" s="318" t="s">
        <v>327</v>
      </c>
      <c r="C39" s="331"/>
      <c r="D39" s="332">
        <v>15</v>
      </c>
    </row>
    <row r="40" spans="1:4" ht="32.25" thickBot="1" x14ac:dyDescent="0.3">
      <c r="A40" s="321" t="s">
        <v>328</v>
      </c>
      <c r="B40" s="308" t="s">
        <v>329</v>
      </c>
      <c r="C40" s="322"/>
      <c r="D40" s="323"/>
    </row>
    <row r="41" spans="1:4" x14ac:dyDescent="0.25">
      <c r="A41" s="324" t="s">
        <v>330</v>
      </c>
      <c r="B41" s="333" t="s">
        <v>331</v>
      </c>
      <c r="C41" s="325">
        <v>20</v>
      </c>
      <c r="D41" s="326">
        <v>12</v>
      </c>
    </row>
    <row r="42" spans="1:4" ht="16.5" thickBot="1" x14ac:dyDescent="0.3">
      <c r="A42" s="330" t="s">
        <v>332</v>
      </c>
      <c r="B42" s="334" t="s">
        <v>333</v>
      </c>
      <c r="C42" s="331">
        <v>5</v>
      </c>
      <c r="D42" s="332">
        <v>5</v>
      </c>
    </row>
    <row r="43" spans="1:4" ht="48" thickBot="1" x14ac:dyDescent="0.3">
      <c r="A43" s="321" t="s">
        <v>334</v>
      </c>
      <c r="B43" s="308" t="s">
        <v>335</v>
      </c>
      <c r="C43" s="322"/>
      <c r="D43" s="323"/>
    </row>
    <row r="44" spans="1:4" ht="16.5" thickBot="1" x14ac:dyDescent="0.3">
      <c r="A44" s="335" t="s">
        <v>336</v>
      </c>
      <c r="B44" s="336" t="s">
        <v>337</v>
      </c>
      <c r="C44" s="337">
        <v>30</v>
      </c>
      <c r="D44" s="338">
        <v>30</v>
      </c>
    </row>
    <row r="45" spans="1:4" ht="32.25" thickBot="1" x14ac:dyDescent="0.3">
      <c r="A45" s="321" t="s">
        <v>338</v>
      </c>
      <c r="B45" s="308" t="s">
        <v>339</v>
      </c>
      <c r="C45" s="322"/>
      <c r="D45" s="323"/>
    </row>
    <row r="46" spans="1:4" ht="32.25" thickBot="1" x14ac:dyDescent="0.3">
      <c r="A46" s="339" t="s">
        <v>340</v>
      </c>
      <c r="B46" s="340" t="s">
        <v>341</v>
      </c>
      <c r="C46" s="337">
        <v>9.3000000000000007</v>
      </c>
      <c r="D46" s="338">
        <v>9.4</v>
      </c>
    </row>
    <row r="47" spans="1:4" ht="16.5" thickBot="1" x14ac:dyDescent="0.3">
      <c r="A47" s="321" t="s">
        <v>290</v>
      </c>
      <c r="B47" s="341" t="s">
        <v>342</v>
      </c>
      <c r="C47" s="342">
        <f>C26+C29+C33+C34+C35+C37+C38+C41+C42+C44+C46</f>
        <v>158.4</v>
      </c>
      <c r="D47" s="343">
        <f>D26+D29+D33+D34+D35+D37+D38+D39+D41+D42+D44+D46</f>
        <v>172.5</v>
      </c>
    </row>
    <row r="48" spans="1:4" ht="16.5" thickBot="1" x14ac:dyDescent="0.3">
      <c r="A48" s="344"/>
      <c r="B48" s="345"/>
      <c r="C48" s="1195"/>
      <c r="D48" s="1196"/>
    </row>
    <row r="49" spans="1:4" ht="16.5" thickBot="1" x14ac:dyDescent="0.3">
      <c r="A49" s="344" t="s">
        <v>292</v>
      </c>
      <c r="B49" s="345" t="s">
        <v>343</v>
      </c>
      <c r="C49" s="1195">
        <f>C47+D47</f>
        <v>330.9</v>
      </c>
      <c r="D49" s="1196"/>
    </row>
    <row r="50" spans="1:4" x14ac:dyDescent="0.25">
      <c r="B50" s="168"/>
      <c r="C50" s="346"/>
    </row>
  </sheetData>
  <mergeCells count="22">
    <mergeCell ref="C31:D31"/>
    <mergeCell ref="C32:D32"/>
    <mergeCell ref="C48:D48"/>
    <mergeCell ref="C49:D49"/>
    <mergeCell ref="C21:D21"/>
    <mergeCell ref="A22:D22"/>
    <mergeCell ref="A24:A25"/>
    <mergeCell ref="B24:B25"/>
    <mergeCell ref="C24:D24"/>
    <mergeCell ref="C28:D28"/>
    <mergeCell ref="C20:D20"/>
    <mergeCell ref="A5:D5"/>
    <mergeCell ref="A7:D8"/>
    <mergeCell ref="A10:D10"/>
    <mergeCell ref="C12:D12"/>
    <mergeCell ref="C13:D13"/>
    <mergeCell ref="C14:D14"/>
    <mergeCell ref="C15:D15"/>
    <mergeCell ref="C16:D16"/>
    <mergeCell ref="C17:D17"/>
    <mergeCell ref="C18:D18"/>
    <mergeCell ref="C19:D1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3"/>
  <sheetViews>
    <sheetView topLeftCell="A40" workbookViewId="0">
      <selection activeCell="L13" sqref="L13"/>
    </sheetView>
  </sheetViews>
  <sheetFormatPr defaultRowHeight="15" x14ac:dyDescent="0.25"/>
  <cols>
    <col min="1" max="1" width="3.85546875" style="88" customWidth="1"/>
    <col min="2" max="2" width="47.28515625" style="88" customWidth="1"/>
    <col min="3" max="3" width="9.42578125" style="88" customWidth="1"/>
    <col min="4" max="4" width="9.140625" style="88"/>
    <col min="5" max="5" width="8.140625" style="88" customWidth="1"/>
    <col min="6" max="6" width="8.85546875" style="88" customWidth="1"/>
    <col min="7" max="7" width="13" style="88" customWidth="1"/>
    <col min="8" max="8" width="11" style="88" customWidth="1"/>
    <col min="9" max="256" width="9.140625" style="88"/>
    <col min="257" max="257" width="3.85546875" style="88" customWidth="1"/>
    <col min="258" max="258" width="47.28515625" style="88" customWidth="1"/>
    <col min="259" max="259" width="9.42578125" style="88" customWidth="1"/>
    <col min="260" max="260" width="9.140625" style="88"/>
    <col min="261" max="261" width="8.140625" style="88" customWidth="1"/>
    <col min="262" max="262" width="8.85546875" style="88" customWidth="1"/>
    <col min="263" max="263" width="13" style="88" customWidth="1"/>
    <col min="264" max="264" width="11" style="88" customWidth="1"/>
    <col min="265" max="512" width="9.140625" style="88"/>
    <col min="513" max="513" width="3.85546875" style="88" customWidth="1"/>
    <col min="514" max="514" width="47.28515625" style="88" customWidth="1"/>
    <col min="515" max="515" width="9.42578125" style="88" customWidth="1"/>
    <col min="516" max="516" width="9.140625" style="88"/>
    <col min="517" max="517" width="8.140625" style="88" customWidth="1"/>
    <col min="518" max="518" width="8.85546875" style="88" customWidth="1"/>
    <col min="519" max="519" width="13" style="88" customWidth="1"/>
    <col min="520" max="520" width="11" style="88" customWidth="1"/>
    <col min="521" max="768" width="9.140625" style="88"/>
    <col min="769" max="769" width="3.85546875" style="88" customWidth="1"/>
    <col min="770" max="770" width="47.28515625" style="88" customWidth="1"/>
    <col min="771" max="771" width="9.42578125" style="88" customWidth="1"/>
    <col min="772" max="772" width="9.140625" style="88"/>
    <col min="773" max="773" width="8.140625" style="88" customWidth="1"/>
    <col min="774" max="774" width="8.85546875" style="88" customWidth="1"/>
    <col min="775" max="775" width="13" style="88" customWidth="1"/>
    <col min="776" max="776" width="11" style="88" customWidth="1"/>
    <col min="777" max="1024" width="9.140625" style="88"/>
    <col min="1025" max="1025" width="3.85546875" style="88" customWidth="1"/>
    <col min="1026" max="1026" width="47.28515625" style="88" customWidth="1"/>
    <col min="1027" max="1027" width="9.42578125" style="88" customWidth="1"/>
    <col min="1028" max="1028" width="9.140625" style="88"/>
    <col min="1029" max="1029" width="8.140625" style="88" customWidth="1"/>
    <col min="1030" max="1030" width="8.85546875" style="88" customWidth="1"/>
    <col min="1031" max="1031" width="13" style="88" customWidth="1"/>
    <col min="1032" max="1032" width="11" style="88" customWidth="1"/>
    <col min="1033" max="1280" width="9.140625" style="88"/>
    <col min="1281" max="1281" width="3.85546875" style="88" customWidth="1"/>
    <col min="1282" max="1282" width="47.28515625" style="88" customWidth="1"/>
    <col min="1283" max="1283" width="9.42578125" style="88" customWidth="1"/>
    <col min="1284" max="1284" width="9.140625" style="88"/>
    <col min="1285" max="1285" width="8.140625" style="88" customWidth="1"/>
    <col min="1286" max="1286" width="8.85546875" style="88" customWidth="1"/>
    <col min="1287" max="1287" width="13" style="88" customWidth="1"/>
    <col min="1288" max="1288" width="11" style="88" customWidth="1"/>
    <col min="1289" max="1536" width="9.140625" style="88"/>
    <col min="1537" max="1537" width="3.85546875" style="88" customWidth="1"/>
    <col min="1538" max="1538" width="47.28515625" style="88" customWidth="1"/>
    <col min="1539" max="1539" width="9.42578125" style="88" customWidth="1"/>
    <col min="1540" max="1540" width="9.140625" style="88"/>
    <col min="1541" max="1541" width="8.140625" style="88" customWidth="1"/>
    <col min="1542" max="1542" width="8.85546875" style="88" customWidth="1"/>
    <col min="1543" max="1543" width="13" style="88" customWidth="1"/>
    <col min="1544" max="1544" width="11" style="88" customWidth="1"/>
    <col min="1545" max="1792" width="9.140625" style="88"/>
    <col min="1793" max="1793" width="3.85546875" style="88" customWidth="1"/>
    <col min="1794" max="1794" width="47.28515625" style="88" customWidth="1"/>
    <col min="1795" max="1795" width="9.42578125" style="88" customWidth="1"/>
    <col min="1796" max="1796" width="9.140625" style="88"/>
    <col min="1797" max="1797" width="8.140625" style="88" customWidth="1"/>
    <col min="1798" max="1798" width="8.85546875" style="88" customWidth="1"/>
    <col min="1799" max="1799" width="13" style="88" customWidth="1"/>
    <col min="1800" max="1800" width="11" style="88" customWidth="1"/>
    <col min="1801" max="2048" width="9.140625" style="88"/>
    <col min="2049" max="2049" width="3.85546875" style="88" customWidth="1"/>
    <col min="2050" max="2050" width="47.28515625" style="88" customWidth="1"/>
    <col min="2051" max="2051" width="9.42578125" style="88" customWidth="1"/>
    <col min="2052" max="2052" width="9.140625" style="88"/>
    <col min="2053" max="2053" width="8.140625" style="88" customWidth="1"/>
    <col min="2054" max="2054" width="8.85546875" style="88" customWidth="1"/>
    <col min="2055" max="2055" width="13" style="88" customWidth="1"/>
    <col min="2056" max="2056" width="11" style="88" customWidth="1"/>
    <col min="2057" max="2304" width="9.140625" style="88"/>
    <col min="2305" max="2305" width="3.85546875" style="88" customWidth="1"/>
    <col min="2306" max="2306" width="47.28515625" style="88" customWidth="1"/>
    <col min="2307" max="2307" width="9.42578125" style="88" customWidth="1"/>
    <col min="2308" max="2308" width="9.140625" style="88"/>
    <col min="2309" max="2309" width="8.140625" style="88" customWidth="1"/>
    <col min="2310" max="2310" width="8.85546875" style="88" customWidth="1"/>
    <col min="2311" max="2311" width="13" style="88" customWidth="1"/>
    <col min="2312" max="2312" width="11" style="88" customWidth="1"/>
    <col min="2313" max="2560" width="9.140625" style="88"/>
    <col min="2561" max="2561" width="3.85546875" style="88" customWidth="1"/>
    <col min="2562" max="2562" width="47.28515625" style="88" customWidth="1"/>
    <col min="2563" max="2563" width="9.42578125" style="88" customWidth="1"/>
    <col min="2564" max="2564" width="9.140625" style="88"/>
    <col min="2565" max="2565" width="8.140625" style="88" customWidth="1"/>
    <col min="2566" max="2566" width="8.85546875" style="88" customWidth="1"/>
    <col min="2567" max="2567" width="13" style="88" customWidth="1"/>
    <col min="2568" max="2568" width="11" style="88" customWidth="1"/>
    <col min="2569" max="2816" width="9.140625" style="88"/>
    <col min="2817" max="2817" width="3.85546875" style="88" customWidth="1"/>
    <col min="2818" max="2818" width="47.28515625" style="88" customWidth="1"/>
    <col min="2819" max="2819" width="9.42578125" style="88" customWidth="1"/>
    <col min="2820" max="2820" width="9.140625" style="88"/>
    <col min="2821" max="2821" width="8.140625" style="88" customWidth="1"/>
    <col min="2822" max="2822" width="8.85546875" style="88" customWidth="1"/>
    <col min="2823" max="2823" width="13" style="88" customWidth="1"/>
    <col min="2824" max="2824" width="11" style="88" customWidth="1"/>
    <col min="2825" max="3072" width="9.140625" style="88"/>
    <col min="3073" max="3073" width="3.85546875" style="88" customWidth="1"/>
    <col min="3074" max="3074" width="47.28515625" style="88" customWidth="1"/>
    <col min="3075" max="3075" width="9.42578125" style="88" customWidth="1"/>
    <col min="3076" max="3076" width="9.140625" style="88"/>
    <col min="3077" max="3077" width="8.140625" style="88" customWidth="1"/>
    <col min="3078" max="3078" width="8.85546875" style="88" customWidth="1"/>
    <col min="3079" max="3079" width="13" style="88" customWidth="1"/>
    <col min="3080" max="3080" width="11" style="88" customWidth="1"/>
    <col min="3081" max="3328" width="9.140625" style="88"/>
    <col min="3329" max="3329" width="3.85546875" style="88" customWidth="1"/>
    <col min="3330" max="3330" width="47.28515625" style="88" customWidth="1"/>
    <col min="3331" max="3331" width="9.42578125" style="88" customWidth="1"/>
    <col min="3332" max="3332" width="9.140625" style="88"/>
    <col min="3333" max="3333" width="8.140625" style="88" customWidth="1"/>
    <col min="3334" max="3334" width="8.85546875" style="88" customWidth="1"/>
    <col min="3335" max="3335" width="13" style="88" customWidth="1"/>
    <col min="3336" max="3336" width="11" style="88" customWidth="1"/>
    <col min="3337" max="3584" width="9.140625" style="88"/>
    <col min="3585" max="3585" width="3.85546875" style="88" customWidth="1"/>
    <col min="3586" max="3586" width="47.28515625" style="88" customWidth="1"/>
    <col min="3587" max="3587" width="9.42578125" style="88" customWidth="1"/>
    <col min="3588" max="3588" width="9.140625" style="88"/>
    <col min="3589" max="3589" width="8.140625" style="88" customWidth="1"/>
    <col min="3590" max="3590" width="8.85546875" style="88" customWidth="1"/>
    <col min="3591" max="3591" width="13" style="88" customWidth="1"/>
    <col min="3592" max="3592" width="11" style="88" customWidth="1"/>
    <col min="3593" max="3840" width="9.140625" style="88"/>
    <col min="3841" max="3841" width="3.85546875" style="88" customWidth="1"/>
    <col min="3842" max="3842" width="47.28515625" style="88" customWidth="1"/>
    <col min="3843" max="3843" width="9.42578125" style="88" customWidth="1"/>
    <col min="3844" max="3844" width="9.140625" style="88"/>
    <col min="3845" max="3845" width="8.140625" style="88" customWidth="1"/>
    <col min="3846" max="3846" width="8.85546875" style="88" customWidth="1"/>
    <col min="3847" max="3847" width="13" style="88" customWidth="1"/>
    <col min="3848" max="3848" width="11" style="88" customWidth="1"/>
    <col min="3849" max="4096" width="9.140625" style="88"/>
    <col min="4097" max="4097" width="3.85546875" style="88" customWidth="1"/>
    <col min="4098" max="4098" width="47.28515625" style="88" customWidth="1"/>
    <col min="4099" max="4099" width="9.42578125" style="88" customWidth="1"/>
    <col min="4100" max="4100" width="9.140625" style="88"/>
    <col min="4101" max="4101" width="8.140625" style="88" customWidth="1"/>
    <col min="4102" max="4102" width="8.85546875" style="88" customWidth="1"/>
    <col min="4103" max="4103" width="13" style="88" customWidth="1"/>
    <col min="4104" max="4104" width="11" style="88" customWidth="1"/>
    <col min="4105" max="4352" width="9.140625" style="88"/>
    <col min="4353" max="4353" width="3.85546875" style="88" customWidth="1"/>
    <col min="4354" max="4354" width="47.28515625" style="88" customWidth="1"/>
    <col min="4355" max="4355" width="9.42578125" style="88" customWidth="1"/>
    <col min="4356" max="4356" width="9.140625" style="88"/>
    <col min="4357" max="4357" width="8.140625" style="88" customWidth="1"/>
    <col min="4358" max="4358" width="8.85546875" style="88" customWidth="1"/>
    <col min="4359" max="4359" width="13" style="88" customWidth="1"/>
    <col min="4360" max="4360" width="11" style="88" customWidth="1"/>
    <col min="4361" max="4608" width="9.140625" style="88"/>
    <col min="4609" max="4609" width="3.85546875" style="88" customWidth="1"/>
    <col min="4610" max="4610" width="47.28515625" style="88" customWidth="1"/>
    <col min="4611" max="4611" width="9.42578125" style="88" customWidth="1"/>
    <col min="4612" max="4612" width="9.140625" style="88"/>
    <col min="4613" max="4613" width="8.140625" style="88" customWidth="1"/>
    <col min="4614" max="4614" width="8.85546875" style="88" customWidth="1"/>
    <col min="4615" max="4615" width="13" style="88" customWidth="1"/>
    <col min="4616" max="4616" width="11" style="88" customWidth="1"/>
    <col min="4617" max="4864" width="9.140625" style="88"/>
    <col min="4865" max="4865" width="3.85546875" style="88" customWidth="1"/>
    <col min="4866" max="4866" width="47.28515625" style="88" customWidth="1"/>
    <col min="4867" max="4867" width="9.42578125" style="88" customWidth="1"/>
    <col min="4868" max="4868" width="9.140625" style="88"/>
    <col min="4869" max="4869" width="8.140625" style="88" customWidth="1"/>
    <col min="4870" max="4870" width="8.85546875" style="88" customWidth="1"/>
    <col min="4871" max="4871" width="13" style="88" customWidth="1"/>
    <col min="4872" max="4872" width="11" style="88" customWidth="1"/>
    <col min="4873" max="5120" width="9.140625" style="88"/>
    <col min="5121" max="5121" width="3.85546875" style="88" customWidth="1"/>
    <col min="5122" max="5122" width="47.28515625" style="88" customWidth="1"/>
    <col min="5123" max="5123" width="9.42578125" style="88" customWidth="1"/>
    <col min="5124" max="5124" width="9.140625" style="88"/>
    <col min="5125" max="5125" width="8.140625" style="88" customWidth="1"/>
    <col min="5126" max="5126" width="8.85546875" style="88" customWidth="1"/>
    <col min="5127" max="5127" width="13" style="88" customWidth="1"/>
    <col min="5128" max="5128" width="11" style="88" customWidth="1"/>
    <col min="5129" max="5376" width="9.140625" style="88"/>
    <col min="5377" max="5377" width="3.85546875" style="88" customWidth="1"/>
    <col min="5378" max="5378" width="47.28515625" style="88" customWidth="1"/>
    <col min="5379" max="5379" width="9.42578125" style="88" customWidth="1"/>
    <col min="5380" max="5380" width="9.140625" style="88"/>
    <col min="5381" max="5381" width="8.140625" style="88" customWidth="1"/>
    <col min="5382" max="5382" width="8.85546875" style="88" customWidth="1"/>
    <col min="5383" max="5383" width="13" style="88" customWidth="1"/>
    <col min="5384" max="5384" width="11" style="88" customWidth="1"/>
    <col min="5385" max="5632" width="9.140625" style="88"/>
    <col min="5633" max="5633" width="3.85546875" style="88" customWidth="1"/>
    <col min="5634" max="5634" width="47.28515625" style="88" customWidth="1"/>
    <col min="5635" max="5635" width="9.42578125" style="88" customWidth="1"/>
    <col min="5636" max="5636" width="9.140625" style="88"/>
    <col min="5637" max="5637" width="8.140625" style="88" customWidth="1"/>
    <col min="5638" max="5638" width="8.85546875" style="88" customWidth="1"/>
    <col min="5639" max="5639" width="13" style="88" customWidth="1"/>
    <col min="5640" max="5640" width="11" style="88" customWidth="1"/>
    <col min="5641" max="5888" width="9.140625" style="88"/>
    <col min="5889" max="5889" width="3.85546875" style="88" customWidth="1"/>
    <col min="5890" max="5890" width="47.28515625" style="88" customWidth="1"/>
    <col min="5891" max="5891" width="9.42578125" style="88" customWidth="1"/>
    <col min="5892" max="5892" width="9.140625" style="88"/>
    <col min="5893" max="5893" width="8.140625" style="88" customWidth="1"/>
    <col min="5894" max="5894" width="8.85546875" style="88" customWidth="1"/>
    <col min="5895" max="5895" width="13" style="88" customWidth="1"/>
    <col min="5896" max="5896" width="11" style="88" customWidth="1"/>
    <col min="5897" max="6144" width="9.140625" style="88"/>
    <col min="6145" max="6145" width="3.85546875" style="88" customWidth="1"/>
    <col min="6146" max="6146" width="47.28515625" style="88" customWidth="1"/>
    <col min="6147" max="6147" width="9.42578125" style="88" customWidth="1"/>
    <col min="6148" max="6148" width="9.140625" style="88"/>
    <col min="6149" max="6149" width="8.140625" style="88" customWidth="1"/>
    <col min="6150" max="6150" width="8.85546875" style="88" customWidth="1"/>
    <col min="6151" max="6151" width="13" style="88" customWidth="1"/>
    <col min="6152" max="6152" width="11" style="88" customWidth="1"/>
    <col min="6153" max="6400" width="9.140625" style="88"/>
    <col min="6401" max="6401" width="3.85546875" style="88" customWidth="1"/>
    <col min="6402" max="6402" width="47.28515625" style="88" customWidth="1"/>
    <col min="6403" max="6403" width="9.42578125" style="88" customWidth="1"/>
    <col min="6404" max="6404" width="9.140625" style="88"/>
    <col min="6405" max="6405" width="8.140625" style="88" customWidth="1"/>
    <col min="6406" max="6406" width="8.85546875" style="88" customWidth="1"/>
    <col min="6407" max="6407" width="13" style="88" customWidth="1"/>
    <col min="6408" max="6408" width="11" style="88" customWidth="1"/>
    <col min="6409" max="6656" width="9.140625" style="88"/>
    <col min="6657" max="6657" width="3.85546875" style="88" customWidth="1"/>
    <col min="6658" max="6658" width="47.28515625" style="88" customWidth="1"/>
    <col min="6659" max="6659" width="9.42578125" style="88" customWidth="1"/>
    <col min="6660" max="6660" width="9.140625" style="88"/>
    <col min="6661" max="6661" width="8.140625" style="88" customWidth="1"/>
    <col min="6662" max="6662" width="8.85546875" style="88" customWidth="1"/>
    <col min="6663" max="6663" width="13" style="88" customWidth="1"/>
    <col min="6664" max="6664" width="11" style="88" customWidth="1"/>
    <col min="6665" max="6912" width="9.140625" style="88"/>
    <col min="6913" max="6913" width="3.85546875" style="88" customWidth="1"/>
    <col min="6914" max="6914" width="47.28515625" style="88" customWidth="1"/>
    <col min="6915" max="6915" width="9.42578125" style="88" customWidth="1"/>
    <col min="6916" max="6916" width="9.140625" style="88"/>
    <col min="6917" max="6917" width="8.140625" style="88" customWidth="1"/>
    <col min="6918" max="6918" width="8.85546875" style="88" customWidth="1"/>
    <col min="6919" max="6919" width="13" style="88" customWidth="1"/>
    <col min="6920" max="6920" width="11" style="88" customWidth="1"/>
    <col min="6921" max="7168" width="9.140625" style="88"/>
    <col min="7169" max="7169" width="3.85546875" style="88" customWidth="1"/>
    <col min="7170" max="7170" width="47.28515625" style="88" customWidth="1"/>
    <col min="7171" max="7171" width="9.42578125" style="88" customWidth="1"/>
    <col min="7172" max="7172" width="9.140625" style="88"/>
    <col min="7173" max="7173" width="8.140625" style="88" customWidth="1"/>
    <col min="7174" max="7174" width="8.85546875" style="88" customWidth="1"/>
    <col min="7175" max="7175" width="13" style="88" customWidth="1"/>
    <col min="7176" max="7176" width="11" style="88" customWidth="1"/>
    <col min="7177" max="7424" width="9.140625" style="88"/>
    <col min="7425" max="7425" width="3.85546875" style="88" customWidth="1"/>
    <col min="7426" max="7426" width="47.28515625" style="88" customWidth="1"/>
    <col min="7427" max="7427" width="9.42578125" style="88" customWidth="1"/>
    <col min="7428" max="7428" width="9.140625" style="88"/>
    <col min="7429" max="7429" width="8.140625" style="88" customWidth="1"/>
    <col min="7430" max="7430" width="8.85546875" style="88" customWidth="1"/>
    <col min="7431" max="7431" width="13" style="88" customWidth="1"/>
    <col min="7432" max="7432" width="11" style="88" customWidth="1"/>
    <col min="7433" max="7680" width="9.140625" style="88"/>
    <col min="7681" max="7681" width="3.85546875" style="88" customWidth="1"/>
    <col min="7682" max="7682" width="47.28515625" style="88" customWidth="1"/>
    <col min="7683" max="7683" width="9.42578125" style="88" customWidth="1"/>
    <col min="7684" max="7684" width="9.140625" style="88"/>
    <col min="7685" max="7685" width="8.140625" style="88" customWidth="1"/>
    <col min="7686" max="7686" width="8.85546875" style="88" customWidth="1"/>
    <col min="7687" max="7687" width="13" style="88" customWidth="1"/>
    <col min="7688" max="7688" width="11" style="88" customWidth="1"/>
    <col min="7689" max="7936" width="9.140625" style="88"/>
    <col min="7937" max="7937" width="3.85546875" style="88" customWidth="1"/>
    <col min="7938" max="7938" width="47.28515625" style="88" customWidth="1"/>
    <col min="7939" max="7939" width="9.42578125" style="88" customWidth="1"/>
    <col min="7940" max="7940" width="9.140625" style="88"/>
    <col min="7941" max="7941" width="8.140625" style="88" customWidth="1"/>
    <col min="7942" max="7942" width="8.85546875" style="88" customWidth="1"/>
    <col min="7943" max="7943" width="13" style="88" customWidth="1"/>
    <col min="7944" max="7944" width="11" style="88" customWidth="1"/>
    <col min="7945" max="8192" width="9.140625" style="88"/>
    <col min="8193" max="8193" width="3.85546875" style="88" customWidth="1"/>
    <col min="8194" max="8194" width="47.28515625" style="88" customWidth="1"/>
    <col min="8195" max="8195" width="9.42578125" style="88" customWidth="1"/>
    <col min="8196" max="8196" width="9.140625" style="88"/>
    <col min="8197" max="8197" width="8.140625" style="88" customWidth="1"/>
    <col min="8198" max="8198" width="8.85546875" style="88" customWidth="1"/>
    <col min="8199" max="8199" width="13" style="88" customWidth="1"/>
    <col min="8200" max="8200" width="11" style="88" customWidth="1"/>
    <col min="8201" max="8448" width="9.140625" style="88"/>
    <col min="8449" max="8449" width="3.85546875" style="88" customWidth="1"/>
    <col min="8450" max="8450" width="47.28515625" style="88" customWidth="1"/>
    <col min="8451" max="8451" width="9.42578125" style="88" customWidth="1"/>
    <col min="8452" max="8452" width="9.140625" style="88"/>
    <col min="8453" max="8453" width="8.140625" style="88" customWidth="1"/>
    <col min="8454" max="8454" width="8.85546875" style="88" customWidth="1"/>
    <col min="8455" max="8455" width="13" style="88" customWidth="1"/>
    <col min="8456" max="8456" width="11" style="88" customWidth="1"/>
    <col min="8457" max="8704" width="9.140625" style="88"/>
    <col min="8705" max="8705" width="3.85546875" style="88" customWidth="1"/>
    <col min="8706" max="8706" width="47.28515625" style="88" customWidth="1"/>
    <col min="8707" max="8707" width="9.42578125" style="88" customWidth="1"/>
    <col min="8708" max="8708" width="9.140625" style="88"/>
    <col min="8709" max="8709" width="8.140625" style="88" customWidth="1"/>
    <col min="8710" max="8710" width="8.85546875" style="88" customWidth="1"/>
    <col min="8711" max="8711" width="13" style="88" customWidth="1"/>
    <col min="8712" max="8712" width="11" style="88" customWidth="1"/>
    <col min="8713" max="8960" width="9.140625" style="88"/>
    <col min="8961" max="8961" width="3.85546875" style="88" customWidth="1"/>
    <col min="8962" max="8962" width="47.28515625" style="88" customWidth="1"/>
    <col min="8963" max="8963" width="9.42578125" style="88" customWidth="1"/>
    <col min="8964" max="8964" width="9.140625" style="88"/>
    <col min="8965" max="8965" width="8.140625" style="88" customWidth="1"/>
    <col min="8966" max="8966" width="8.85546875" style="88" customWidth="1"/>
    <col min="8967" max="8967" width="13" style="88" customWidth="1"/>
    <col min="8968" max="8968" width="11" style="88" customWidth="1"/>
    <col min="8969" max="9216" width="9.140625" style="88"/>
    <col min="9217" max="9217" width="3.85546875" style="88" customWidth="1"/>
    <col min="9218" max="9218" width="47.28515625" style="88" customWidth="1"/>
    <col min="9219" max="9219" width="9.42578125" style="88" customWidth="1"/>
    <col min="9220" max="9220" width="9.140625" style="88"/>
    <col min="9221" max="9221" width="8.140625" style="88" customWidth="1"/>
    <col min="9222" max="9222" width="8.85546875" style="88" customWidth="1"/>
    <col min="9223" max="9223" width="13" style="88" customWidth="1"/>
    <col min="9224" max="9224" width="11" style="88" customWidth="1"/>
    <col min="9225" max="9472" width="9.140625" style="88"/>
    <col min="9473" max="9473" width="3.85546875" style="88" customWidth="1"/>
    <col min="9474" max="9474" width="47.28515625" style="88" customWidth="1"/>
    <col min="9475" max="9475" width="9.42578125" style="88" customWidth="1"/>
    <col min="9476" max="9476" width="9.140625" style="88"/>
    <col min="9477" max="9477" width="8.140625" style="88" customWidth="1"/>
    <col min="9478" max="9478" width="8.85546875" style="88" customWidth="1"/>
    <col min="9479" max="9479" width="13" style="88" customWidth="1"/>
    <col min="9480" max="9480" width="11" style="88" customWidth="1"/>
    <col min="9481" max="9728" width="9.140625" style="88"/>
    <col min="9729" max="9729" width="3.85546875" style="88" customWidth="1"/>
    <col min="9730" max="9730" width="47.28515625" style="88" customWidth="1"/>
    <col min="9731" max="9731" width="9.42578125" style="88" customWidth="1"/>
    <col min="9732" max="9732" width="9.140625" style="88"/>
    <col min="9733" max="9733" width="8.140625" style="88" customWidth="1"/>
    <col min="9734" max="9734" width="8.85546875" style="88" customWidth="1"/>
    <col min="9735" max="9735" width="13" style="88" customWidth="1"/>
    <col min="9736" max="9736" width="11" style="88" customWidth="1"/>
    <col min="9737" max="9984" width="9.140625" style="88"/>
    <col min="9985" max="9985" width="3.85546875" style="88" customWidth="1"/>
    <col min="9986" max="9986" width="47.28515625" style="88" customWidth="1"/>
    <col min="9987" max="9987" width="9.42578125" style="88" customWidth="1"/>
    <col min="9988" max="9988" width="9.140625" style="88"/>
    <col min="9989" max="9989" width="8.140625" style="88" customWidth="1"/>
    <col min="9990" max="9990" width="8.85546875" style="88" customWidth="1"/>
    <col min="9991" max="9991" width="13" style="88" customWidth="1"/>
    <col min="9992" max="9992" width="11" style="88" customWidth="1"/>
    <col min="9993" max="10240" width="9.140625" style="88"/>
    <col min="10241" max="10241" width="3.85546875" style="88" customWidth="1"/>
    <col min="10242" max="10242" width="47.28515625" style="88" customWidth="1"/>
    <col min="10243" max="10243" width="9.42578125" style="88" customWidth="1"/>
    <col min="10244" max="10244" width="9.140625" style="88"/>
    <col min="10245" max="10245" width="8.140625" style="88" customWidth="1"/>
    <col min="10246" max="10246" width="8.85546875" style="88" customWidth="1"/>
    <col min="10247" max="10247" width="13" style="88" customWidth="1"/>
    <col min="10248" max="10248" width="11" style="88" customWidth="1"/>
    <col min="10249" max="10496" width="9.140625" style="88"/>
    <col min="10497" max="10497" width="3.85546875" style="88" customWidth="1"/>
    <col min="10498" max="10498" width="47.28515625" style="88" customWidth="1"/>
    <col min="10499" max="10499" width="9.42578125" style="88" customWidth="1"/>
    <col min="10500" max="10500" width="9.140625" style="88"/>
    <col min="10501" max="10501" width="8.140625" style="88" customWidth="1"/>
    <col min="10502" max="10502" width="8.85546875" style="88" customWidth="1"/>
    <col min="10503" max="10503" width="13" style="88" customWidth="1"/>
    <col min="10504" max="10504" width="11" style="88" customWidth="1"/>
    <col min="10505" max="10752" width="9.140625" style="88"/>
    <col min="10753" max="10753" width="3.85546875" style="88" customWidth="1"/>
    <col min="10754" max="10754" width="47.28515625" style="88" customWidth="1"/>
    <col min="10755" max="10755" width="9.42578125" style="88" customWidth="1"/>
    <col min="10756" max="10756" width="9.140625" style="88"/>
    <col min="10757" max="10757" width="8.140625" style="88" customWidth="1"/>
    <col min="10758" max="10758" width="8.85546875" style="88" customWidth="1"/>
    <col min="10759" max="10759" width="13" style="88" customWidth="1"/>
    <col min="10760" max="10760" width="11" style="88" customWidth="1"/>
    <col min="10761" max="11008" width="9.140625" style="88"/>
    <col min="11009" max="11009" width="3.85546875" style="88" customWidth="1"/>
    <col min="11010" max="11010" width="47.28515625" style="88" customWidth="1"/>
    <col min="11011" max="11011" width="9.42578125" style="88" customWidth="1"/>
    <col min="11012" max="11012" width="9.140625" style="88"/>
    <col min="11013" max="11013" width="8.140625" style="88" customWidth="1"/>
    <col min="11014" max="11014" width="8.85546875" style="88" customWidth="1"/>
    <col min="11015" max="11015" width="13" style="88" customWidth="1"/>
    <col min="11016" max="11016" width="11" style="88" customWidth="1"/>
    <col min="11017" max="11264" width="9.140625" style="88"/>
    <col min="11265" max="11265" width="3.85546875" style="88" customWidth="1"/>
    <col min="11266" max="11266" width="47.28515625" style="88" customWidth="1"/>
    <col min="11267" max="11267" width="9.42578125" style="88" customWidth="1"/>
    <col min="11268" max="11268" width="9.140625" style="88"/>
    <col min="11269" max="11269" width="8.140625" style="88" customWidth="1"/>
    <col min="11270" max="11270" width="8.85546875" style="88" customWidth="1"/>
    <col min="11271" max="11271" width="13" style="88" customWidth="1"/>
    <col min="11272" max="11272" width="11" style="88" customWidth="1"/>
    <col min="11273" max="11520" width="9.140625" style="88"/>
    <col min="11521" max="11521" width="3.85546875" style="88" customWidth="1"/>
    <col min="11522" max="11522" width="47.28515625" style="88" customWidth="1"/>
    <col min="11523" max="11523" width="9.42578125" style="88" customWidth="1"/>
    <col min="11524" max="11524" width="9.140625" style="88"/>
    <col min="11525" max="11525" width="8.140625" style="88" customWidth="1"/>
    <col min="11526" max="11526" width="8.85546875" style="88" customWidth="1"/>
    <col min="11527" max="11527" width="13" style="88" customWidth="1"/>
    <col min="11528" max="11528" width="11" style="88" customWidth="1"/>
    <col min="11529" max="11776" width="9.140625" style="88"/>
    <col min="11777" max="11777" width="3.85546875" style="88" customWidth="1"/>
    <col min="11778" max="11778" width="47.28515625" style="88" customWidth="1"/>
    <col min="11779" max="11779" width="9.42578125" style="88" customWidth="1"/>
    <col min="11780" max="11780" width="9.140625" style="88"/>
    <col min="11781" max="11781" width="8.140625" style="88" customWidth="1"/>
    <col min="11782" max="11782" width="8.85546875" style="88" customWidth="1"/>
    <col min="11783" max="11783" width="13" style="88" customWidth="1"/>
    <col min="11784" max="11784" width="11" style="88" customWidth="1"/>
    <col min="11785" max="12032" width="9.140625" style="88"/>
    <col min="12033" max="12033" width="3.85546875" style="88" customWidth="1"/>
    <col min="12034" max="12034" width="47.28515625" style="88" customWidth="1"/>
    <col min="12035" max="12035" width="9.42578125" style="88" customWidth="1"/>
    <col min="12036" max="12036" width="9.140625" style="88"/>
    <col min="12037" max="12037" width="8.140625" style="88" customWidth="1"/>
    <col min="12038" max="12038" width="8.85546875" style="88" customWidth="1"/>
    <col min="12039" max="12039" width="13" style="88" customWidth="1"/>
    <col min="12040" max="12040" width="11" style="88" customWidth="1"/>
    <col min="12041" max="12288" width="9.140625" style="88"/>
    <col min="12289" max="12289" width="3.85546875" style="88" customWidth="1"/>
    <col min="12290" max="12290" width="47.28515625" style="88" customWidth="1"/>
    <col min="12291" max="12291" width="9.42578125" style="88" customWidth="1"/>
    <col min="12292" max="12292" width="9.140625" style="88"/>
    <col min="12293" max="12293" width="8.140625" style="88" customWidth="1"/>
    <col min="12294" max="12294" width="8.85546875" style="88" customWidth="1"/>
    <col min="12295" max="12295" width="13" style="88" customWidth="1"/>
    <col min="12296" max="12296" width="11" style="88" customWidth="1"/>
    <col min="12297" max="12544" width="9.140625" style="88"/>
    <col min="12545" max="12545" width="3.85546875" style="88" customWidth="1"/>
    <col min="12546" max="12546" width="47.28515625" style="88" customWidth="1"/>
    <col min="12547" max="12547" width="9.42578125" style="88" customWidth="1"/>
    <col min="12548" max="12548" width="9.140625" style="88"/>
    <col min="12549" max="12549" width="8.140625" style="88" customWidth="1"/>
    <col min="12550" max="12550" width="8.85546875" style="88" customWidth="1"/>
    <col min="12551" max="12551" width="13" style="88" customWidth="1"/>
    <col min="12552" max="12552" width="11" style="88" customWidth="1"/>
    <col min="12553" max="12800" width="9.140625" style="88"/>
    <col min="12801" max="12801" width="3.85546875" style="88" customWidth="1"/>
    <col min="12802" max="12802" width="47.28515625" style="88" customWidth="1"/>
    <col min="12803" max="12803" width="9.42578125" style="88" customWidth="1"/>
    <col min="12804" max="12804" width="9.140625" style="88"/>
    <col min="12805" max="12805" width="8.140625" style="88" customWidth="1"/>
    <col min="12806" max="12806" width="8.85546875" style="88" customWidth="1"/>
    <col min="12807" max="12807" width="13" style="88" customWidth="1"/>
    <col min="12808" max="12808" width="11" style="88" customWidth="1"/>
    <col min="12809" max="13056" width="9.140625" style="88"/>
    <col min="13057" max="13057" width="3.85546875" style="88" customWidth="1"/>
    <col min="13058" max="13058" width="47.28515625" style="88" customWidth="1"/>
    <col min="13059" max="13059" width="9.42578125" style="88" customWidth="1"/>
    <col min="13060" max="13060" width="9.140625" style="88"/>
    <col min="13061" max="13061" width="8.140625" style="88" customWidth="1"/>
    <col min="13062" max="13062" width="8.85546875" style="88" customWidth="1"/>
    <col min="13063" max="13063" width="13" style="88" customWidth="1"/>
    <col min="13064" max="13064" width="11" style="88" customWidth="1"/>
    <col min="13065" max="13312" width="9.140625" style="88"/>
    <col min="13313" max="13313" width="3.85546875" style="88" customWidth="1"/>
    <col min="13314" max="13314" width="47.28515625" style="88" customWidth="1"/>
    <col min="13315" max="13315" width="9.42578125" style="88" customWidth="1"/>
    <col min="13316" max="13316" width="9.140625" style="88"/>
    <col min="13317" max="13317" width="8.140625" style="88" customWidth="1"/>
    <col min="13318" max="13318" width="8.85546875" style="88" customWidth="1"/>
    <col min="13319" max="13319" width="13" style="88" customWidth="1"/>
    <col min="13320" max="13320" width="11" style="88" customWidth="1"/>
    <col min="13321" max="13568" width="9.140625" style="88"/>
    <col min="13569" max="13569" width="3.85546875" style="88" customWidth="1"/>
    <col min="13570" max="13570" width="47.28515625" style="88" customWidth="1"/>
    <col min="13571" max="13571" width="9.42578125" style="88" customWidth="1"/>
    <col min="13572" max="13572" width="9.140625" style="88"/>
    <col min="13573" max="13573" width="8.140625" style="88" customWidth="1"/>
    <col min="13574" max="13574" width="8.85546875" style="88" customWidth="1"/>
    <col min="13575" max="13575" width="13" style="88" customWidth="1"/>
    <col min="13576" max="13576" width="11" style="88" customWidth="1"/>
    <col min="13577" max="13824" width="9.140625" style="88"/>
    <col min="13825" max="13825" width="3.85546875" style="88" customWidth="1"/>
    <col min="13826" max="13826" width="47.28515625" style="88" customWidth="1"/>
    <col min="13827" max="13827" width="9.42578125" style="88" customWidth="1"/>
    <col min="13828" max="13828" width="9.140625" style="88"/>
    <col min="13829" max="13829" width="8.140625" style="88" customWidth="1"/>
    <col min="13830" max="13830" width="8.85546875" style="88" customWidth="1"/>
    <col min="13831" max="13831" width="13" style="88" customWidth="1"/>
    <col min="13832" max="13832" width="11" style="88" customWidth="1"/>
    <col min="13833" max="14080" width="9.140625" style="88"/>
    <col min="14081" max="14081" width="3.85546875" style="88" customWidth="1"/>
    <col min="14082" max="14082" width="47.28515625" style="88" customWidth="1"/>
    <col min="14083" max="14083" width="9.42578125" style="88" customWidth="1"/>
    <col min="14084" max="14084" width="9.140625" style="88"/>
    <col min="14085" max="14085" width="8.140625" style="88" customWidth="1"/>
    <col min="14086" max="14086" width="8.85546875" style="88" customWidth="1"/>
    <col min="14087" max="14087" width="13" style="88" customWidth="1"/>
    <col min="14088" max="14088" width="11" style="88" customWidth="1"/>
    <col min="14089" max="14336" width="9.140625" style="88"/>
    <col min="14337" max="14337" width="3.85546875" style="88" customWidth="1"/>
    <col min="14338" max="14338" width="47.28515625" style="88" customWidth="1"/>
    <col min="14339" max="14339" width="9.42578125" style="88" customWidth="1"/>
    <col min="14340" max="14340" width="9.140625" style="88"/>
    <col min="14341" max="14341" width="8.140625" style="88" customWidth="1"/>
    <col min="14342" max="14342" width="8.85546875" style="88" customWidth="1"/>
    <col min="14343" max="14343" width="13" style="88" customWidth="1"/>
    <col min="14344" max="14344" width="11" style="88" customWidth="1"/>
    <col min="14345" max="14592" width="9.140625" style="88"/>
    <col min="14593" max="14593" width="3.85546875" style="88" customWidth="1"/>
    <col min="14594" max="14594" width="47.28515625" style="88" customWidth="1"/>
    <col min="14595" max="14595" width="9.42578125" style="88" customWidth="1"/>
    <col min="14596" max="14596" width="9.140625" style="88"/>
    <col min="14597" max="14597" width="8.140625" style="88" customWidth="1"/>
    <col min="14598" max="14598" width="8.85546875" style="88" customWidth="1"/>
    <col min="14599" max="14599" width="13" style="88" customWidth="1"/>
    <col min="14600" max="14600" width="11" style="88" customWidth="1"/>
    <col min="14601" max="14848" width="9.140625" style="88"/>
    <col min="14849" max="14849" width="3.85546875" style="88" customWidth="1"/>
    <col min="14850" max="14850" width="47.28515625" style="88" customWidth="1"/>
    <col min="14851" max="14851" width="9.42578125" style="88" customWidth="1"/>
    <col min="14852" max="14852" width="9.140625" style="88"/>
    <col min="14853" max="14853" width="8.140625" style="88" customWidth="1"/>
    <col min="14854" max="14854" width="8.85546875" style="88" customWidth="1"/>
    <col min="14855" max="14855" width="13" style="88" customWidth="1"/>
    <col min="14856" max="14856" width="11" style="88" customWidth="1"/>
    <col min="14857" max="15104" width="9.140625" style="88"/>
    <col min="15105" max="15105" width="3.85546875" style="88" customWidth="1"/>
    <col min="15106" max="15106" width="47.28515625" style="88" customWidth="1"/>
    <col min="15107" max="15107" width="9.42578125" style="88" customWidth="1"/>
    <col min="15108" max="15108" width="9.140625" style="88"/>
    <col min="15109" max="15109" width="8.140625" style="88" customWidth="1"/>
    <col min="15110" max="15110" width="8.85546875" style="88" customWidth="1"/>
    <col min="15111" max="15111" width="13" style="88" customWidth="1"/>
    <col min="15112" max="15112" width="11" style="88" customWidth="1"/>
    <col min="15113" max="15360" width="9.140625" style="88"/>
    <col min="15361" max="15361" width="3.85546875" style="88" customWidth="1"/>
    <col min="15362" max="15362" width="47.28515625" style="88" customWidth="1"/>
    <col min="15363" max="15363" width="9.42578125" style="88" customWidth="1"/>
    <col min="15364" max="15364" width="9.140625" style="88"/>
    <col min="15365" max="15365" width="8.140625" style="88" customWidth="1"/>
    <col min="15366" max="15366" width="8.85546875" style="88" customWidth="1"/>
    <col min="15367" max="15367" width="13" style="88" customWidth="1"/>
    <col min="15368" max="15368" width="11" style="88" customWidth="1"/>
    <col min="15369" max="15616" width="9.140625" style="88"/>
    <col min="15617" max="15617" width="3.85546875" style="88" customWidth="1"/>
    <col min="15618" max="15618" width="47.28515625" style="88" customWidth="1"/>
    <col min="15619" max="15619" width="9.42578125" style="88" customWidth="1"/>
    <col min="15620" max="15620" width="9.140625" style="88"/>
    <col min="15621" max="15621" width="8.140625" style="88" customWidth="1"/>
    <col min="15622" max="15622" width="8.85546875" style="88" customWidth="1"/>
    <col min="15623" max="15623" width="13" style="88" customWidth="1"/>
    <col min="15624" max="15624" width="11" style="88" customWidth="1"/>
    <col min="15625" max="15872" width="9.140625" style="88"/>
    <col min="15873" max="15873" width="3.85546875" style="88" customWidth="1"/>
    <col min="15874" max="15874" width="47.28515625" style="88" customWidth="1"/>
    <col min="15875" max="15875" width="9.42578125" style="88" customWidth="1"/>
    <col min="15876" max="15876" width="9.140625" style="88"/>
    <col min="15877" max="15877" width="8.140625" style="88" customWidth="1"/>
    <col min="15878" max="15878" width="8.85546875" style="88" customWidth="1"/>
    <col min="15879" max="15879" width="13" style="88" customWidth="1"/>
    <col min="15880" max="15880" width="11" style="88" customWidth="1"/>
    <col min="15881" max="16128" width="9.140625" style="88"/>
    <col min="16129" max="16129" width="3.85546875" style="88" customWidth="1"/>
    <col min="16130" max="16130" width="47.28515625" style="88" customWidth="1"/>
    <col min="16131" max="16131" width="9.42578125" style="88" customWidth="1"/>
    <col min="16132" max="16132" width="9.140625" style="88"/>
    <col min="16133" max="16133" width="8.140625" style="88" customWidth="1"/>
    <col min="16134" max="16134" width="8.85546875" style="88" customWidth="1"/>
    <col min="16135" max="16135" width="13" style="88" customWidth="1"/>
    <col min="16136" max="16136" width="11" style="88" customWidth="1"/>
    <col min="16137" max="16384" width="9.140625" style="88"/>
  </cols>
  <sheetData>
    <row r="1" spans="1:8" x14ac:dyDescent="0.25">
      <c r="D1" s="111" t="s">
        <v>0</v>
      </c>
      <c r="E1" s="111"/>
    </row>
    <row r="2" spans="1:8" x14ac:dyDescent="0.25">
      <c r="B2" s="162"/>
      <c r="D2" s="111" t="s">
        <v>1</v>
      </c>
      <c r="E2" s="111"/>
    </row>
    <row r="3" spans="1:8" x14ac:dyDescent="0.25">
      <c r="D3" s="111" t="s">
        <v>421</v>
      </c>
      <c r="E3" s="111"/>
    </row>
    <row r="4" spans="1:8" x14ac:dyDescent="0.25">
      <c r="D4" s="111" t="s">
        <v>344</v>
      </c>
      <c r="E4" s="111"/>
    </row>
    <row r="5" spans="1:8" x14ac:dyDescent="0.25">
      <c r="E5" s="111"/>
    </row>
    <row r="6" spans="1:8" ht="15.75" x14ac:dyDescent="0.25">
      <c r="A6" s="1171" t="s">
        <v>416</v>
      </c>
      <c r="B6" s="1171"/>
      <c r="C6" s="1171"/>
      <c r="D6" s="1171"/>
      <c r="E6" s="1171"/>
      <c r="F6" s="1171"/>
      <c r="G6" s="754"/>
      <c r="H6" s="172"/>
    </row>
    <row r="7" spans="1:8" ht="15.75" x14ac:dyDescent="0.25">
      <c r="A7" s="1213" t="s">
        <v>417</v>
      </c>
      <c r="B7" s="1213"/>
      <c r="C7" s="1213"/>
      <c r="D7" s="1213"/>
      <c r="E7" s="1213"/>
      <c r="F7" s="1213"/>
      <c r="G7" s="216"/>
      <c r="H7" s="172"/>
    </row>
    <row r="8" spans="1:8" ht="15.75" x14ac:dyDescent="0.25">
      <c r="A8" s="216"/>
      <c r="B8" s="216"/>
      <c r="C8" s="216"/>
      <c r="D8" s="216"/>
      <c r="E8" s="216"/>
      <c r="F8" s="823" t="s">
        <v>4</v>
      </c>
      <c r="G8" s="823"/>
      <c r="H8" s="172"/>
    </row>
    <row r="9" spans="1:8" x14ac:dyDescent="0.25">
      <c r="A9" s="1214" t="s">
        <v>5</v>
      </c>
      <c r="B9" s="1215" t="s">
        <v>101</v>
      </c>
      <c r="C9" s="1218" t="s">
        <v>102</v>
      </c>
      <c r="D9" s="1221" t="s">
        <v>103</v>
      </c>
      <c r="E9" s="1222"/>
      <c r="F9" s="1223"/>
      <c r="G9" s="756"/>
      <c r="H9" s="759"/>
    </row>
    <row r="10" spans="1:8" x14ac:dyDescent="0.25">
      <c r="A10" s="1214"/>
      <c r="B10" s="1216"/>
      <c r="C10" s="1219"/>
      <c r="D10" s="1224" t="s">
        <v>104</v>
      </c>
      <c r="E10" s="1225"/>
      <c r="F10" s="1226" t="s">
        <v>107</v>
      </c>
      <c r="G10" s="347"/>
      <c r="H10" s="759"/>
    </row>
    <row r="11" spans="1:8" ht="33.75" x14ac:dyDescent="0.25">
      <c r="A11" s="1214"/>
      <c r="B11" s="1217"/>
      <c r="C11" s="1220"/>
      <c r="D11" s="348" t="s">
        <v>105</v>
      </c>
      <c r="E11" s="349" t="s">
        <v>106</v>
      </c>
      <c r="F11" s="1227"/>
      <c r="G11" s="347"/>
      <c r="H11" s="759"/>
    </row>
    <row r="12" spans="1:8" x14ac:dyDescent="0.25">
      <c r="A12" s="824">
        <v>1</v>
      </c>
      <c r="B12" s="1228" t="s">
        <v>138</v>
      </c>
      <c r="C12" s="1228"/>
      <c r="D12" s="1228"/>
      <c r="E12" s="1228"/>
      <c r="F12" s="1228"/>
      <c r="G12" s="1127"/>
      <c r="H12" s="759"/>
    </row>
    <row r="13" spans="1:8" x14ac:dyDescent="0.25">
      <c r="A13" s="824">
        <v>2</v>
      </c>
      <c r="B13" s="1229" t="s">
        <v>86</v>
      </c>
      <c r="C13" s="1229"/>
      <c r="D13" s="1229"/>
      <c r="E13" s="1229"/>
      <c r="F13" s="1229"/>
      <c r="G13" s="350"/>
      <c r="H13" s="759"/>
    </row>
    <row r="14" spans="1:8" x14ac:dyDescent="0.25">
      <c r="A14" s="824">
        <v>3</v>
      </c>
      <c r="B14" s="97" t="s">
        <v>148</v>
      </c>
      <c r="C14" s="351">
        <v>11.1</v>
      </c>
      <c r="D14" s="351">
        <v>11.1</v>
      </c>
      <c r="E14" s="825"/>
      <c r="F14" s="106"/>
      <c r="G14" s="352"/>
      <c r="H14" s="759"/>
    </row>
    <row r="15" spans="1:8" x14ac:dyDescent="0.25">
      <c r="A15" s="824">
        <v>4</v>
      </c>
      <c r="B15" s="353" t="s">
        <v>102</v>
      </c>
      <c r="C15" s="106">
        <f t="shared" ref="C15:F16" si="0">C14</f>
        <v>11.1</v>
      </c>
      <c r="D15" s="106">
        <f t="shared" si="0"/>
        <v>11.1</v>
      </c>
      <c r="E15" s="106">
        <f t="shared" si="0"/>
        <v>0</v>
      </c>
      <c r="F15" s="106">
        <f t="shared" si="0"/>
        <v>0</v>
      </c>
      <c r="G15" s="352"/>
      <c r="H15" s="759"/>
    </row>
    <row r="16" spans="1:8" x14ac:dyDescent="0.25">
      <c r="A16" s="824">
        <v>5</v>
      </c>
      <c r="B16" s="354" t="s">
        <v>137</v>
      </c>
      <c r="C16" s="106">
        <f t="shared" si="0"/>
        <v>11.1</v>
      </c>
      <c r="D16" s="106">
        <f t="shared" si="0"/>
        <v>11.1</v>
      </c>
      <c r="E16" s="106">
        <f t="shared" si="0"/>
        <v>0</v>
      </c>
      <c r="F16" s="106">
        <f t="shared" si="0"/>
        <v>0</v>
      </c>
      <c r="G16" s="352"/>
      <c r="H16" s="759"/>
    </row>
    <row r="17" spans="1:10" x14ac:dyDescent="0.25">
      <c r="A17" s="824">
        <v>6</v>
      </c>
      <c r="B17" s="1228" t="s">
        <v>155</v>
      </c>
      <c r="C17" s="1228"/>
      <c r="D17" s="1228"/>
      <c r="E17" s="1228"/>
      <c r="F17" s="1228"/>
      <c r="G17" s="1127"/>
      <c r="H17" s="759"/>
    </row>
    <row r="18" spans="1:10" x14ac:dyDescent="0.25">
      <c r="A18" s="824">
        <v>7</v>
      </c>
      <c r="B18" s="1230" t="s">
        <v>345</v>
      </c>
      <c r="C18" s="1231"/>
      <c r="D18" s="1231"/>
      <c r="E18" s="1231"/>
      <c r="F18" s="1232"/>
      <c r="G18" s="1127"/>
      <c r="H18" s="759"/>
    </row>
    <row r="19" spans="1:10" x14ac:dyDescent="0.25">
      <c r="A19" s="824">
        <v>8</v>
      </c>
      <c r="B19" s="355" t="s">
        <v>109</v>
      </c>
      <c r="C19" s="356">
        <f>C20</f>
        <v>178</v>
      </c>
      <c r="D19" s="356">
        <f>D20</f>
        <v>0</v>
      </c>
      <c r="E19" s="356">
        <f>E20</f>
        <v>0</v>
      </c>
      <c r="F19" s="356">
        <f>F20</f>
        <v>178</v>
      </c>
      <c r="G19" s="357"/>
      <c r="H19" s="759"/>
    </row>
    <row r="20" spans="1:10" ht="39" x14ac:dyDescent="0.25">
      <c r="A20" s="824">
        <v>9</v>
      </c>
      <c r="B20" s="107" t="s">
        <v>87</v>
      </c>
      <c r="C20" s="358">
        <v>178</v>
      </c>
      <c r="D20" s="358"/>
      <c r="E20" s="826"/>
      <c r="F20" s="826">
        <v>178</v>
      </c>
      <c r="G20" s="55"/>
      <c r="H20" s="759"/>
    </row>
    <row r="21" spans="1:10" x14ac:dyDescent="0.25">
      <c r="A21" s="824">
        <v>10</v>
      </c>
      <c r="B21" s="354" t="s">
        <v>102</v>
      </c>
      <c r="C21" s="359">
        <f>C19</f>
        <v>178</v>
      </c>
      <c r="D21" s="359">
        <f>D19</f>
        <v>0</v>
      </c>
      <c r="E21" s="359">
        <f>E19</f>
        <v>0</v>
      </c>
      <c r="F21" s="359">
        <f>F19</f>
        <v>178</v>
      </c>
      <c r="G21" s="55"/>
      <c r="H21" s="759"/>
    </row>
    <row r="22" spans="1:10" x14ac:dyDescent="0.25">
      <c r="A22" s="824">
        <v>11</v>
      </c>
      <c r="B22" s="354" t="s">
        <v>137</v>
      </c>
      <c r="C22" s="360">
        <f>C21</f>
        <v>178</v>
      </c>
      <c r="D22" s="360">
        <f>D21</f>
        <v>0</v>
      </c>
      <c r="E22" s="360">
        <f>E21</f>
        <v>0</v>
      </c>
      <c r="F22" s="360">
        <f>F21</f>
        <v>178</v>
      </c>
      <c r="G22" s="361"/>
      <c r="H22" s="759"/>
    </row>
    <row r="23" spans="1:10" x14ac:dyDescent="0.25">
      <c r="A23" s="824">
        <v>12</v>
      </c>
      <c r="B23" s="1210" t="s">
        <v>167</v>
      </c>
      <c r="C23" s="1211"/>
      <c r="D23" s="1211"/>
      <c r="E23" s="1211"/>
      <c r="F23" s="1212"/>
      <c r="G23" s="362"/>
      <c r="H23" s="759"/>
    </row>
    <row r="24" spans="1:10" ht="25.5" customHeight="1" x14ac:dyDescent="0.25">
      <c r="A24" s="824">
        <v>13</v>
      </c>
      <c r="B24" s="1210" t="s">
        <v>418</v>
      </c>
      <c r="C24" s="1211"/>
      <c r="D24" s="1211"/>
      <c r="E24" s="1211"/>
      <c r="F24" s="1212"/>
      <c r="G24" s="362"/>
      <c r="H24" s="759"/>
    </row>
    <row r="25" spans="1:10" x14ac:dyDescent="0.25">
      <c r="A25" s="824">
        <v>14</v>
      </c>
      <c r="B25" s="836" t="s">
        <v>109</v>
      </c>
      <c r="C25" s="837">
        <f>C26+C27</f>
        <v>1566.8330000000001</v>
      </c>
      <c r="D25" s="837">
        <f>D26+D27</f>
        <v>23.6</v>
      </c>
      <c r="E25" s="837">
        <f>E26+E27</f>
        <v>0</v>
      </c>
      <c r="F25" s="837">
        <f>F26+F27</f>
        <v>1543.2329999999999</v>
      </c>
      <c r="G25" s="363"/>
      <c r="H25" s="759"/>
    </row>
    <row r="26" spans="1:10" ht="29.25" customHeight="1" x14ac:dyDescent="0.25">
      <c r="A26" s="824">
        <v>15</v>
      </c>
      <c r="B26" s="838" t="s">
        <v>419</v>
      </c>
      <c r="C26" s="839">
        <f>D26+F26</f>
        <v>547.83299999999997</v>
      </c>
      <c r="D26" s="839">
        <v>23.6</v>
      </c>
      <c r="E26" s="839"/>
      <c r="F26" s="839">
        <v>524.23299999999995</v>
      </c>
      <c r="G26" s="55"/>
      <c r="H26" s="759"/>
    </row>
    <row r="27" spans="1:10" ht="28.5" customHeight="1" x14ac:dyDescent="0.25">
      <c r="A27" s="824">
        <v>16</v>
      </c>
      <c r="B27" s="838" t="s">
        <v>407</v>
      </c>
      <c r="C27" s="863">
        <f>D27+F27</f>
        <v>1019</v>
      </c>
      <c r="D27" s="839"/>
      <c r="E27" s="839"/>
      <c r="F27" s="863">
        <v>1019</v>
      </c>
      <c r="G27" s="55"/>
      <c r="H27" s="759"/>
    </row>
    <row r="28" spans="1:10" ht="17.25" customHeight="1" x14ac:dyDescent="0.25">
      <c r="A28" s="824">
        <v>17</v>
      </c>
      <c r="B28" s="840" t="s">
        <v>102</v>
      </c>
      <c r="C28" s="841">
        <f>C25</f>
        <v>1566.8330000000001</v>
      </c>
      <c r="D28" s="841">
        <f>D25</f>
        <v>23.6</v>
      </c>
      <c r="E28" s="841">
        <f>E25</f>
        <v>0</v>
      </c>
      <c r="F28" s="841">
        <f>F25</f>
        <v>1543.2329999999999</v>
      </c>
      <c r="G28" s="55"/>
      <c r="H28" s="759"/>
    </row>
    <row r="29" spans="1:10" ht="14.25" customHeight="1" x14ac:dyDescent="0.25">
      <c r="A29" s="824">
        <v>18</v>
      </c>
      <c r="B29" s="1242" t="s">
        <v>346</v>
      </c>
      <c r="C29" s="1243"/>
      <c r="D29" s="1243"/>
      <c r="E29" s="1243"/>
      <c r="F29" s="1244"/>
      <c r="G29" s="55"/>
      <c r="H29" s="759"/>
    </row>
    <row r="30" spans="1:10" ht="13.5" customHeight="1" x14ac:dyDescent="0.25">
      <c r="A30" s="824">
        <v>19</v>
      </c>
      <c r="B30" s="842" t="s">
        <v>109</v>
      </c>
      <c r="C30" s="843">
        <f>C31</f>
        <v>4677.3450000000003</v>
      </c>
      <c r="D30" s="843">
        <f>D31</f>
        <v>151.5</v>
      </c>
      <c r="E30" s="843">
        <f>E31</f>
        <v>0</v>
      </c>
      <c r="F30" s="843">
        <f>F31</f>
        <v>4525.8450000000003</v>
      </c>
      <c r="G30" s="55"/>
      <c r="H30" s="759"/>
    </row>
    <row r="31" spans="1:10" ht="26.25" x14ac:dyDescent="0.25">
      <c r="A31" s="824">
        <v>20</v>
      </c>
      <c r="B31" s="844" t="s">
        <v>37</v>
      </c>
      <c r="C31" s="845">
        <f>D31+F31</f>
        <v>4677.3450000000003</v>
      </c>
      <c r="D31" s="845">
        <v>151.5</v>
      </c>
      <c r="E31" s="845"/>
      <c r="F31" s="845">
        <v>4525.8450000000003</v>
      </c>
      <c r="G31" s="55"/>
      <c r="H31" s="829"/>
      <c r="I31" s="760"/>
      <c r="J31" s="760"/>
    </row>
    <row r="32" spans="1:10" x14ac:dyDescent="0.25">
      <c r="A32" s="824">
        <v>21</v>
      </c>
      <c r="B32" s="846" t="s">
        <v>102</v>
      </c>
      <c r="C32" s="845">
        <f>C30</f>
        <v>4677.3450000000003</v>
      </c>
      <c r="D32" s="845">
        <f>D30</f>
        <v>151.5</v>
      </c>
      <c r="E32" s="845">
        <f>E30</f>
        <v>0</v>
      </c>
      <c r="F32" s="845">
        <f>F30</f>
        <v>4525.8450000000003</v>
      </c>
      <c r="G32" s="55"/>
      <c r="H32" s="829"/>
      <c r="I32" s="760"/>
      <c r="J32" s="760"/>
    </row>
    <row r="33" spans="1:19" x14ac:dyDescent="0.25">
      <c r="A33" s="824">
        <v>22</v>
      </c>
      <c r="B33" s="1242" t="s">
        <v>347</v>
      </c>
      <c r="C33" s="1243"/>
      <c r="D33" s="1243"/>
      <c r="E33" s="1243"/>
      <c r="F33" s="1244"/>
      <c r="G33" s="55"/>
      <c r="H33" s="829"/>
      <c r="I33" s="760"/>
      <c r="J33" s="760"/>
    </row>
    <row r="34" spans="1:19" x14ac:dyDescent="0.25">
      <c r="A34" s="824">
        <v>23</v>
      </c>
      <c r="B34" s="842" t="s">
        <v>109</v>
      </c>
      <c r="C34" s="847">
        <f>C35</f>
        <v>1054.0319999999999</v>
      </c>
      <c r="D34" s="847">
        <f>D35</f>
        <v>50</v>
      </c>
      <c r="E34" s="847">
        <f>E35</f>
        <v>0</v>
      </c>
      <c r="F34" s="847">
        <f>F35</f>
        <v>1004.032</v>
      </c>
      <c r="G34" s="55"/>
      <c r="H34" s="829"/>
      <c r="I34" s="760"/>
      <c r="J34" s="760"/>
    </row>
    <row r="35" spans="1:19" x14ac:dyDescent="0.25">
      <c r="A35" s="824">
        <v>24</v>
      </c>
      <c r="B35" s="844" t="s">
        <v>348</v>
      </c>
      <c r="C35" s="848">
        <v>1054.0319999999999</v>
      </c>
      <c r="D35" s="848">
        <v>50</v>
      </c>
      <c r="E35" s="848"/>
      <c r="F35" s="848">
        <v>1004.032</v>
      </c>
      <c r="G35" s="55"/>
      <c r="H35" s="829"/>
      <c r="I35" s="760"/>
      <c r="J35" s="760"/>
    </row>
    <row r="36" spans="1:19" x14ac:dyDescent="0.25">
      <c r="A36" s="824">
        <v>25</v>
      </c>
      <c r="B36" s="846" t="s">
        <v>102</v>
      </c>
      <c r="C36" s="847">
        <f>C34</f>
        <v>1054.0319999999999</v>
      </c>
      <c r="D36" s="847">
        <f>D34</f>
        <v>50</v>
      </c>
      <c r="E36" s="847">
        <f>E34</f>
        <v>0</v>
      </c>
      <c r="F36" s="847">
        <f>F34</f>
        <v>1004.032</v>
      </c>
      <c r="G36" s="55"/>
      <c r="H36" s="829"/>
      <c r="I36" s="760"/>
      <c r="J36" s="760"/>
    </row>
    <row r="37" spans="1:19" x14ac:dyDescent="0.25">
      <c r="A37" s="824">
        <v>26</v>
      </c>
      <c r="B37" s="849" t="s">
        <v>137</v>
      </c>
      <c r="C37" s="850">
        <f>C32+C28+C36</f>
        <v>7298.21</v>
      </c>
      <c r="D37" s="850">
        <f>D32+D28+D36</f>
        <v>225.1</v>
      </c>
      <c r="E37" s="850">
        <f>E32+E28+E36</f>
        <v>0</v>
      </c>
      <c r="F37" s="850">
        <f>F32+F28+F36</f>
        <v>7073.1100000000006</v>
      </c>
      <c r="G37" s="363"/>
      <c r="H37" s="759"/>
      <c r="S37" s="830"/>
    </row>
    <row r="38" spans="1:19" x14ac:dyDescent="0.25">
      <c r="A38" s="824">
        <v>27</v>
      </c>
      <c r="B38" s="1239" t="s">
        <v>185</v>
      </c>
      <c r="C38" s="1240"/>
      <c r="D38" s="1240"/>
      <c r="E38" s="1240"/>
      <c r="F38" s="1241"/>
      <c r="G38" s="1127"/>
      <c r="H38" s="759"/>
      <c r="S38" s="830"/>
    </row>
    <row r="39" spans="1:19" x14ac:dyDescent="0.25">
      <c r="A39" s="824">
        <v>28</v>
      </c>
      <c r="B39" s="1242" t="s">
        <v>346</v>
      </c>
      <c r="C39" s="1243"/>
      <c r="D39" s="1243"/>
      <c r="E39" s="1243"/>
      <c r="F39" s="1244"/>
      <c r="G39" s="1127"/>
      <c r="H39" s="759"/>
      <c r="S39" s="830"/>
    </row>
    <row r="40" spans="1:19" x14ac:dyDescent="0.25">
      <c r="A40" s="824">
        <v>29</v>
      </c>
      <c r="B40" s="851" t="s">
        <v>109</v>
      </c>
      <c r="C40" s="852">
        <f>C41</f>
        <v>118.104</v>
      </c>
      <c r="D40" s="852">
        <f>D41</f>
        <v>118.104</v>
      </c>
      <c r="E40" s="852"/>
      <c r="F40" s="852">
        <f>F41</f>
        <v>0</v>
      </c>
      <c r="G40" s="361"/>
      <c r="H40" s="759"/>
      <c r="S40" s="830"/>
    </row>
    <row r="41" spans="1:19" x14ac:dyDescent="0.25">
      <c r="A41" s="824">
        <v>30</v>
      </c>
      <c r="B41" s="853" t="s">
        <v>349</v>
      </c>
      <c r="C41" s="854">
        <v>118.104</v>
      </c>
      <c r="D41" s="854">
        <v>118.104</v>
      </c>
      <c r="E41" s="854"/>
      <c r="F41" s="854"/>
      <c r="G41" s="365"/>
      <c r="H41" s="759"/>
      <c r="S41" s="830"/>
    </row>
    <row r="42" spans="1:19" x14ac:dyDescent="0.25">
      <c r="A42" s="824">
        <v>31</v>
      </c>
      <c r="B42" s="840" t="s">
        <v>102</v>
      </c>
      <c r="C42" s="855">
        <f>C40</f>
        <v>118.104</v>
      </c>
      <c r="D42" s="852">
        <f>D40</f>
        <v>118.104</v>
      </c>
      <c r="E42" s="852"/>
      <c r="F42" s="852">
        <f>F40</f>
        <v>0</v>
      </c>
      <c r="G42" s="361"/>
      <c r="H42" s="759"/>
      <c r="S42" s="830"/>
    </row>
    <row r="43" spans="1:19" x14ac:dyDescent="0.25">
      <c r="A43" s="824">
        <v>32</v>
      </c>
      <c r="B43" s="1207" t="s">
        <v>85</v>
      </c>
      <c r="C43" s="1208"/>
      <c r="D43" s="1208"/>
      <c r="E43" s="1208"/>
      <c r="F43" s="1209"/>
      <c r="G43" s="362"/>
      <c r="H43" s="759"/>
    </row>
    <row r="44" spans="1:19" x14ac:dyDescent="0.25">
      <c r="A44" s="824">
        <v>33</v>
      </c>
      <c r="B44" s="856" t="s">
        <v>196</v>
      </c>
      <c r="C44" s="857">
        <f>D44+F44</f>
        <v>3.3</v>
      </c>
      <c r="D44" s="857">
        <v>3.3</v>
      </c>
      <c r="E44" s="857">
        <v>2</v>
      </c>
      <c r="F44" s="858"/>
      <c r="G44" s="367"/>
      <c r="H44" s="759"/>
    </row>
    <row r="45" spans="1:19" x14ac:dyDescent="0.25">
      <c r="A45" s="824">
        <v>34</v>
      </c>
      <c r="B45" s="859" t="s">
        <v>211</v>
      </c>
      <c r="C45" s="857">
        <f>D45+F45</f>
        <v>15.6</v>
      </c>
      <c r="D45" s="857">
        <v>15.6</v>
      </c>
      <c r="E45" s="857">
        <v>6</v>
      </c>
      <c r="F45" s="858"/>
      <c r="G45" s="367"/>
      <c r="H45" s="759"/>
    </row>
    <row r="46" spans="1:19" x14ac:dyDescent="0.25">
      <c r="A46" s="824">
        <v>35</v>
      </c>
      <c r="B46" s="860" t="s">
        <v>207</v>
      </c>
      <c r="C46" s="857">
        <f>D46+F46</f>
        <v>10</v>
      </c>
      <c r="D46" s="857">
        <v>6.5</v>
      </c>
      <c r="E46" s="857">
        <v>2.7</v>
      </c>
      <c r="F46" s="857">
        <v>3.5</v>
      </c>
      <c r="G46" s="369"/>
      <c r="H46" s="759"/>
    </row>
    <row r="47" spans="1:19" x14ac:dyDescent="0.25">
      <c r="A47" s="824">
        <v>36</v>
      </c>
      <c r="B47" s="860" t="s">
        <v>200</v>
      </c>
      <c r="C47" s="857">
        <f>D47+F47</f>
        <v>16.7</v>
      </c>
      <c r="D47" s="857">
        <v>16.7</v>
      </c>
      <c r="E47" s="857">
        <v>9</v>
      </c>
      <c r="F47" s="858"/>
      <c r="G47" s="367"/>
      <c r="H47" s="759"/>
    </row>
    <row r="48" spans="1:19" x14ac:dyDescent="0.25">
      <c r="A48" s="824">
        <v>37</v>
      </c>
      <c r="B48" s="840" t="s">
        <v>102</v>
      </c>
      <c r="C48" s="858">
        <f>SUM(C44:C47)</f>
        <v>45.599999999999994</v>
      </c>
      <c r="D48" s="858">
        <f>SUM(D44:D47)</f>
        <v>42.099999999999994</v>
      </c>
      <c r="E48" s="858">
        <f>SUM(E44:E47)</f>
        <v>19.7</v>
      </c>
      <c r="F48" s="858">
        <f>SUM(F44:F47)</f>
        <v>3.5</v>
      </c>
      <c r="G48" s="367"/>
      <c r="H48" s="759"/>
    </row>
    <row r="49" spans="1:10" x14ac:dyDescent="0.25">
      <c r="A49" s="824">
        <v>38</v>
      </c>
      <c r="B49" s="849" t="s">
        <v>137</v>
      </c>
      <c r="C49" s="841">
        <f>C42+C48</f>
        <v>163.70400000000001</v>
      </c>
      <c r="D49" s="841">
        <f>D42+D48</f>
        <v>160.20400000000001</v>
      </c>
      <c r="E49" s="841">
        <f>E42+E48</f>
        <v>19.7</v>
      </c>
      <c r="F49" s="841">
        <f>F42+F48</f>
        <v>3.5</v>
      </c>
      <c r="G49" s="370"/>
      <c r="H49" s="831"/>
    </row>
    <row r="50" spans="1:10" ht="15.75" customHeight="1" x14ac:dyDescent="0.25">
      <c r="A50" s="824">
        <v>39</v>
      </c>
      <c r="B50" s="1233" t="s">
        <v>169</v>
      </c>
      <c r="C50" s="1234"/>
      <c r="D50" s="1234"/>
      <c r="E50" s="1234"/>
      <c r="F50" s="1235"/>
      <c r="G50" s="371"/>
      <c r="H50" s="831"/>
    </row>
    <row r="51" spans="1:10" x14ac:dyDescent="0.25">
      <c r="A51" s="824">
        <v>40</v>
      </c>
      <c r="B51" s="1236" t="s">
        <v>346</v>
      </c>
      <c r="C51" s="1237"/>
      <c r="D51" s="1237"/>
      <c r="E51" s="1237"/>
      <c r="F51" s="1238"/>
      <c r="G51" s="350"/>
      <c r="H51" s="831"/>
    </row>
    <row r="52" spans="1:10" x14ac:dyDescent="0.25">
      <c r="A52" s="824">
        <v>41</v>
      </c>
      <c r="B52" s="851" t="s">
        <v>109</v>
      </c>
      <c r="C52" s="861">
        <f>C53</f>
        <v>240.3</v>
      </c>
      <c r="D52" s="861">
        <f>D53</f>
        <v>240.3</v>
      </c>
      <c r="E52" s="861">
        <f>E53</f>
        <v>0</v>
      </c>
      <c r="F52" s="861">
        <f>F53</f>
        <v>0</v>
      </c>
      <c r="G52" s="367"/>
      <c r="H52" s="831"/>
    </row>
    <row r="53" spans="1:10" ht="27.75" customHeight="1" x14ac:dyDescent="0.25">
      <c r="A53" s="824">
        <v>42</v>
      </c>
      <c r="B53" s="862" t="s">
        <v>37</v>
      </c>
      <c r="C53" s="863">
        <f>D53+F53</f>
        <v>240.3</v>
      </c>
      <c r="D53" s="863">
        <v>240.3</v>
      </c>
      <c r="E53" s="864"/>
      <c r="F53" s="863"/>
      <c r="G53" s="370"/>
      <c r="H53" s="831"/>
    </row>
    <row r="54" spans="1:10" ht="17.25" customHeight="1" x14ac:dyDescent="0.25">
      <c r="A54" s="824">
        <v>43</v>
      </c>
      <c r="B54" s="865" t="s">
        <v>102</v>
      </c>
      <c r="C54" s="861">
        <f>C52</f>
        <v>240.3</v>
      </c>
      <c r="D54" s="861">
        <f>D52</f>
        <v>240.3</v>
      </c>
      <c r="E54" s="861">
        <f>E52</f>
        <v>0</v>
      </c>
      <c r="F54" s="861">
        <f>F52</f>
        <v>0</v>
      </c>
      <c r="G54" s="370"/>
      <c r="H54" s="831"/>
    </row>
    <row r="55" spans="1:10" ht="30.75" customHeight="1" x14ac:dyDescent="0.25">
      <c r="A55" s="824">
        <v>44</v>
      </c>
      <c r="B55" s="1207" t="s">
        <v>419</v>
      </c>
      <c r="C55" s="1208"/>
      <c r="D55" s="1208"/>
      <c r="E55" s="1208"/>
      <c r="F55" s="1209"/>
      <c r="G55" s="370"/>
      <c r="H55" s="831"/>
    </row>
    <row r="56" spans="1:10" ht="18" customHeight="1" x14ac:dyDescent="0.25">
      <c r="A56" s="824">
        <v>45</v>
      </c>
      <c r="B56" s="851" t="s">
        <v>109</v>
      </c>
      <c r="C56" s="866">
        <f>C57</f>
        <v>23.827000000000002</v>
      </c>
      <c r="D56" s="866">
        <f>D57</f>
        <v>23.827000000000002</v>
      </c>
      <c r="E56" s="867">
        <f>E57</f>
        <v>0</v>
      </c>
      <c r="F56" s="867">
        <f>F57</f>
        <v>0</v>
      </c>
      <c r="G56" s="370"/>
      <c r="H56" s="831"/>
    </row>
    <row r="57" spans="1:10" ht="29.25" customHeight="1" x14ac:dyDescent="0.25">
      <c r="A57" s="824">
        <v>46</v>
      </c>
      <c r="B57" s="838" t="s">
        <v>419</v>
      </c>
      <c r="C57" s="864">
        <f>D57+F57</f>
        <v>23.827000000000002</v>
      </c>
      <c r="D57" s="839">
        <v>23.827000000000002</v>
      </c>
      <c r="E57" s="839"/>
      <c r="F57" s="839"/>
      <c r="G57" s="55"/>
      <c r="H57" s="832"/>
      <c r="I57" s="833"/>
      <c r="J57" s="834"/>
    </row>
    <row r="58" spans="1:10" ht="15" customHeight="1" x14ac:dyDescent="0.25">
      <c r="A58" s="824">
        <v>47</v>
      </c>
      <c r="B58" s="865" t="s">
        <v>102</v>
      </c>
      <c r="C58" s="841">
        <f>C56</f>
        <v>23.827000000000002</v>
      </c>
      <c r="D58" s="841">
        <f>D56</f>
        <v>23.827000000000002</v>
      </c>
      <c r="E58" s="861">
        <f>E56</f>
        <v>0</v>
      </c>
      <c r="F58" s="861">
        <f>F56</f>
        <v>0</v>
      </c>
      <c r="G58" s="55"/>
      <c r="H58" s="832"/>
      <c r="I58" s="833"/>
      <c r="J58" s="834"/>
    </row>
    <row r="59" spans="1:10" ht="17.25" customHeight="1" x14ac:dyDescent="0.25">
      <c r="A59" s="824">
        <v>48</v>
      </c>
      <c r="B59" s="865" t="s">
        <v>137</v>
      </c>
      <c r="C59" s="841">
        <f>C54+C58</f>
        <v>264.12700000000001</v>
      </c>
      <c r="D59" s="841">
        <f>D54+D58</f>
        <v>264.12700000000001</v>
      </c>
      <c r="E59" s="861">
        <f>E54+E58</f>
        <v>0</v>
      </c>
      <c r="F59" s="861">
        <f>F54+F58</f>
        <v>0</v>
      </c>
      <c r="G59" s="367"/>
      <c r="H59" s="831"/>
    </row>
    <row r="60" spans="1:10" x14ac:dyDescent="0.25">
      <c r="A60" s="824">
        <v>49</v>
      </c>
      <c r="B60" s="840" t="s">
        <v>420</v>
      </c>
      <c r="C60" s="868">
        <f>C16+C22+C37+C49+C59</f>
        <v>7915.1410000000005</v>
      </c>
      <c r="D60" s="868">
        <f>D16+D22+D37+D49+D59</f>
        <v>660.53099999999995</v>
      </c>
      <c r="E60" s="868">
        <f>E16+E22+E37+E49+E59</f>
        <v>19.7</v>
      </c>
      <c r="F60" s="868">
        <f>F16+F22+F37+F49+F59</f>
        <v>7254.6100000000006</v>
      </c>
      <c r="G60" s="373"/>
    </row>
    <row r="61" spans="1:10" x14ac:dyDescent="0.25">
      <c r="B61" s="835"/>
      <c r="C61" s="374"/>
      <c r="D61" s="168"/>
      <c r="E61" s="168"/>
    </row>
    <row r="62" spans="1:10" x14ac:dyDescent="0.25">
      <c r="B62" s="162"/>
      <c r="C62" s="375"/>
    </row>
    <row r="63" spans="1:10" ht="15.75" x14ac:dyDescent="0.25">
      <c r="B63" s="376"/>
      <c r="C63" s="377"/>
    </row>
  </sheetData>
  <mergeCells count="22">
    <mergeCell ref="B51:F51"/>
    <mergeCell ref="B38:F38"/>
    <mergeCell ref="B29:F29"/>
    <mergeCell ref="B33:F33"/>
    <mergeCell ref="B39:F39"/>
    <mergeCell ref="B43:F43"/>
    <mergeCell ref="B55:F55"/>
    <mergeCell ref="B24:F24"/>
    <mergeCell ref="A6:F6"/>
    <mergeCell ref="A7:F7"/>
    <mergeCell ref="A9:A11"/>
    <mergeCell ref="B9:B11"/>
    <mergeCell ref="C9:C11"/>
    <mergeCell ref="D9:F9"/>
    <mergeCell ref="D10:E10"/>
    <mergeCell ref="F10:F11"/>
    <mergeCell ref="B12:F12"/>
    <mergeCell ref="B13:F13"/>
    <mergeCell ref="B17:F17"/>
    <mergeCell ref="B18:F18"/>
    <mergeCell ref="B23:F23"/>
    <mergeCell ref="B50:F50"/>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election activeCell="K18" sqref="K18"/>
    </sheetView>
  </sheetViews>
  <sheetFormatPr defaultRowHeight="15" x14ac:dyDescent="0.25"/>
  <cols>
    <col min="1" max="1" width="4.7109375" customWidth="1"/>
    <col min="2" max="2" width="41" customWidth="1"/>
    <col min="3" max="3" width="9" customWidth="1"/>
    <col min="4" max="4" width="10.28515625" style="378" customWidth="1"/>
    <col min="5" max="5" width="12" style="378" customWidth="1"/>
    <col min="6" max="6" width="9.140625" style="378"/>
  </cols>
  <sheetData>
    <row r="1" spans="1:7" s="733" customFormat="1" x14ac:dyDescent="0.25">
      <c r="D1" s="734" t="s">
        <v>350</v>
      </c>
      <c r="E1" s="734"/>
      <c r="F1" s="734"/>
    </row>
    <row r="2" spans="1:7" s="733" customFormat="1" x14ac:dyDescent="0.25">
      <c r="D2" s="734" t="s">
        <v>351</v>
      </c>
      <c r="E2" s="734"/>
      <c r="F2" s="734"/>
    </row>
    <row r="3" spans="1:7" s="733" customFormat="1" x14ac:dyDescent="0.25">
      <c r="D3" s="735" t="s">
        <v>425</v>
      </c>
      <c r="E3" s="734"/>
      <c r="F3" s="734"/>
    </row>
    <row r="4" spans="1:7" s="733" customFormat="1" x14ac:dyDescent="0.25">
      <c r="D4" s="734" t="s">
        <v>352</v>
      </c>
      <c r="E4" s="734"/>
      <c r="F4" s="734"/>
    </row>
    <row r="5" spans="1:7" s="733" customFormat="1" x14ac:dyDescent="0.25">
      <c r="D5" s="734"/>
      <c r="E5" s="734"/>
      <c r="F5" s="734"/>
    </row>
    <row r="6" spans="1:7" s="733" customFormat="1" x14ac:dyDescent="0.25">
      <c r="D6" s="734"/>
      <c r="E6" s="734"/>
      <c r="F6" s="734"/>
    </row>
    <row r="7" spans="1:7" s="733" customFormat="1" x14ac:dyDescent="0.25">
      <c r="D7" s="734"/>
      <c r="E7" s="734"/>
      <c r="F7" s="734"/>
      <c r="G7" s="736"/>
    </row>
    <row r="8" spans="1:7" s="733" customFormat="1" ht="15.75" x14ac:dyDescent="0.25">
      <c r="A8" s="737" t="s">
        <v>353</v>
      </c>
      <c r="B8" s="737"/>
      <c r="C8" s="737"/>
      <c r="D8" s="738"/>
      <c r="E8" s="734"/>
      <c r="F8" s="734"/>
      <c r="G8" s="739"/>
    </row>
    <row r="9" spans="1:7" s="1246" customFormat="1" ht="15.75" x14ac:dyDescent="0.25">
      <c r="A9" s="1245" t="s">
        <v>354</v>
      </c>
    </row>
    <row r="10" spans="1:7" s="733" customFormat="1" x14ac:dyDescent="0.25">
      <c r="A10" s="1247"/>
      <c r="B10" s="1247"/>
      <c r="C10" s="1247"/>
      <c r="D10" s="1247"/>
      <c r="E10" s="1247"/>
      <c r="F10" s="734"/>
    </row>
    <row r="11" spans="1:7" s="733" customFormat="1" x14ac:dyDescent="0.25">
      <c r="A11" s="740"/>
      <c r="B11" s="740"/>
      <c r="C11" s="740"/>
      <c r="D11" s="740"/>
      <c r="E11" s="740"/>
      <c r="F11" s="734"/>
    </row>
    <row r="12" spans="1:7" s="733" customFormat="1" x14ac:dyDescent="0.25">
      <c r="A12" s="1248" t="s">
        <v>5</v>
      </c>
      <c r="B12" s="1249" t="s">
        <v>355</v>
      </c>
      <c r="C12" s="1250" t="s">
        <v>396</v>
      </c>
      <c r="D12" s="1250" t="s">
        <v>356</v>
      </c>
      <c r="E12" s="1251" t="s">
        <v>399</v>
      </c>
      <c r="F12" s="1252" t="s">
        <v>357</v>
      </c>
    </row>
    <row r="13" spans="1:7" s="733" customFormat="1" x14ac:dyDescent="0.25">
      <c r="A13" s="1248"/>
      <c r="B13" s="1249"/>
      <c r="C13" s="1250"/>
      <c r="D13" s="1250"/>
      <c r="E13" s="1251"/>
      <c r="F13" s="1252"/>
    </row>
    <row r="14" spans="1:7" s="733" customFormat="1" ht="20.25" customHeight="1" x14ac:dyDescent="0.25">
      <c r="A14" s="746"/>
      <c r="B14" s="747" t="s">
        <v>358</v>
      </c>
      <c r="C14" s="747"/>
      <c r="D14" s="746"/>
      <c r="E14" s="746"/>
      <c r="F14" s="746"/>
    </row>
    <row r="15" spans="1:7" s="733" customFormat="1" x14ac:dyDescent="0.25">
      <c r="A15" s="746" t="s">
        <v>285</v>
      </c>
      <c r="B15" s="748" t="s">
        <v>359</v>
      </c>
      <c r="C15" s="746" t="s">
        <v>397</v>
      </c>
      <c r="D15" s="746">
        <v>3</v>
      </c>
      <c r="E15" s="741" t="s">
        <v>360</v>
      </c>
      <c r="F15" s="746"/>
    </row>
    <row r="16" spans="1:7" s="733" customFormat="1" ht="38.25" x14ac:dyDescent="0.25">
      <c r="A16" s="746" t="s">
        <v>286</v>
      </c>
      <c r="B16" s="748" t="s">
        <v>400</v>
      </c>
      <c r="C16" s="746" t="s">
        <v>398</v>
      </c>
      <c r="D16" s="746" t="s">
        <v>361</v>
      </c>
      <c r="E16" s="741" t="s">
        <v>362</v>
      </c>
      <c r="F16" s="746"/>
    </row>
    <row r="17" spans="1:6" s="733" customFormat="1" ht="27.75" customHeight="1" x14ac:dyDescent="0.25">
      <c r="A17" s="741" t="s">
        <v>288</v>
      </c>
      <c r="B17" s="742" t="s">
        <v>363</v>
      </c>
      <c r="C17" s="741" t="s">
        <v>364</v>
      </c>
      <c r="D17" s="746">
        <v>3.07</v>
      </c>
      <c r="E17" s="741" t="s">
        <v>365</v>
      </c>
      <c r="F17" s="746"/>
    </row>
    <row r="18" spans="1:6" s="733" customFormat="1" ht="25.5" x14ac:dyDescent="0.25">
      <c r="A18" s="741" t="s">
        <v>290</v>
      </c>
      <c r="B18" s="743" t="s">
        <v>404</v>
      </c>
      <c r="C18" s="746" t="s">
        <v>364</v>
      </c>
      <c r="D18" s="746">
        <v>5.83</v>
      </c>
      <c r="E18" s="741" t="s">
        <v>366</v>
      </c>
      <c r="F18" s="746"/>
    </row>
    <row r="19" spans="1:6" s="733" customFormat="1" ht="18.75" customHeight="1" x14ac:dyDescent="0.25">
      <c r="A19" s="746"/>
      <c r="B19" s="749" t="s">
        <v>367</v>
      </c>
      <c r="C19" s="746"/>
      <c r="D19" s="746"/>
      <c r="E19" s="746"/>
      <c r="F19" s="746"/>
    </row>
    <row r="20" spans="1:6" s="733" customFormat="1" ht="58.5" customHeight="1" x14ac:dyDescent="0.25">
      <c r="A20" s="741" t="s">
        <v>292</v>
      </c>
      <c r="B20" s="748" t="s">
        <v>403</v>
      </c>
      <c r="C20" s="746" t="s">
        <v>364</v>
      </c>
      <c r="D20" s="746">
        <v>3.14</v>
      </c>
      <c r="E20" s="746" t="s">
        <v>368</v>
      </c>
      <c r="F20" s="746"/>
    </row>
    <row r="21" spans="1:6" s="733" customFormat="1" ht="30" customHeight="1" x14ac:dyDescent="0.25">
      <c r="A21" s="741" t="s">
        <v>294</v>
      </c>
      <c r="B21" s="749" t="s">
        <v>402</v>
      </c>
      <c r="C21" s="746"/>
      <c r="D21" s="746"/>
      <c r="E21" s="741" t="s">
        <v>369</v>
      </c>
      <c r="F21" s="746"/>
    </row>
    <row r="22" spans="1:6" s="733" customFormat="1" ht="25.5" x14ac:dyDescent="0.25">
      <c r="A22" s="746"/>
      <c r="B22" s="750" t="s">
        <v>370</v>
      </c>
      <c r="C22" s="750"/>
      <c r="D22" s="746"/>
      <c r="E22" s="746"/>
      <c r="F22" s="746"/>
    </row>
    <row r="23" spans="1:6" s="733" customFormat="1" ht="44.25" customHeight="1" x14ac:dyDescent="0.25">
      <c r="A23" s="741" t="s">
        <v>296</v>
      </c>
      <c r="B23" s="749" t="s">
        <v>401</v>
      </c>
      <c r="C23" s="746" t="s">
        <v>397</v>
      </c>
      <c r="D23" s="746">
        <v>3</v>
      </c>
      <c r="E23" s="746" t="s">
        <v>371</v>
      </c>
      <c r="F23" s="746"/>
    </row>
    <row r="24" spans="1:6" s="733" customFormat="1" ht="30.75" customHeight="1" x14ac:dyDescent="0.25">
      <c r="A24" s="741" t="s">
        <v>298</v>
      </c>
      <c r="B24" s="749" t="s">
        <v>372</v>
      </c>
      <c r="C24" s="746" t="s">
        <v>373</v>
      </c>
      <c r="D24" s="746">
        <v>9797.2999999999993</v>
      </c>
      <c r="E24" s="746">
        <v>550</v>
      </c>
      <c r="F24" s="746"/>
    </row>
    <row r="25" spans="1:6" s="733" customFormat="1" ht="30.75" customHeight="1" x14ac:dyDescent="0.25">
      <c r="A25" s="741" t="s">
        <v>374</v>
      </c>
      <c r="B25" s="749" t="s">
        <v>375</v>
      </c>
      <c r="C25" s="746"/>
      <c r="D25" s="746"/>
      <c r="E25" s="746">
        <v>2000</v>
      </c>
      <c r="F25" s="746"/>
    </row>
    <row r="26" spans="1:6" s="733" customFormat="1" ht="31.5" customHeight="1" x14ac:dyDescent="0.25">
      <c r="A26" s="741" t="s">
        <v>376</v>
      </c>
      <c r="B26" s="749" t="s">
        <v>377</v>
      </c>
      <c r="C26" s="746"/>
      <c r="D26" s="746"/>
      <c r="E26" s="746">
        <v>1232</v>
      </c>
      <c r="F26" s="746"/>
    </row>
    <row r="27" spans="1:6" s="733" customFormat="1" ht="18" customHeight="1" x14ac:dyDescent="0.25">
      <c r="A27" s="746"/>
      <c r="B27" s="751" t="s">
        <v>7</v>
      </c>
      <c r="C27" s="747"/>
      <c r="D27" s="746"/>
      <c r="E27" s="752" t="s">
        <v>378</v>
      </c>
      <c r="F27" s="746"/>
    </row>
    <row r="28" spans="1:6" s="733" customFormat="1" x14ac:dyDescent="0.25">
      <c r="B28" s="744"/>
      <c r="C28" s="744"/>
      <c r="D28" s="745"/>
      <c r="E28" s="745"/>
      <c r="F28" s="734"/>
    </row>
    <row r="29" spans="1:6" x14ac:dyDescent="0.25">
      <c r="B29" s="284"/>
      <c r="C29" s="284"/>
      <c r="D29" s="379"/>
    </row>
  </sheetData>
  <mergeCells count="8">
    <mergeCell ref="A9:XFD9"/>
    <mergeCell ref="A10:E10"/>
    <mergeCell ref="A12:A13"/>
    <mergeCell ref="B12:B13"/>
    <mergeCell ref="C12:C13"/>
    <mergeCell ref="D12:D13"/>
    <mergeCell ref="E12:E13"/>
    <mergeCell ref="F12:F1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11</vt:i4>
      </vt:variant>
    </vt:vector>
  </HeadingPairs>
  <TitlesOfParts>
    <vt:vector size="11" baseType="lpstr">
      <vt:lpstr>1priedas</vt:lpstr>
      <vt:lpstr>2priedas</vt:lpstr>
      <vt:lpstr>3priedas</vt:lpstr>
      <vt:lpstr>4priedas</vt:lpstr>
      <vt:lpstr>5priedas</vt:lpstr>
      <vt:lpstr>6priedas</vt:lpstr>
      <vt:lpstr>7priedas</vt:lpstr>
      <vt:lpstr>8priedas</vt:lpstr>
      <vt:lpstr>9priedas</vt:lpstr>
      <vt:lpstr>10priedas</vt:lpstr>
      <vt:lpstr>11priedas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Sigita Auryliene</dc:creator>
  <cp:lastModifiedBy>Sigita Auryliene</cp:lastModifiedBy>
  <cp:lastPrinted>2018-02-23T08:33:16Z</cp:lastPrinted>
  <dcterms:created xsi:type="dcterms:W3CDTF">2018-02-09T07:07:35Z</dcterms:created>
  <dcterms:modified xsi:type="dcterms:W3CDTF">2018-04-18T07:18:49Z</dcterms:modified>
</cp:coreProperties>
</file>