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_auryliene\Desktop\"/>
    </mc:Choice>
  </mc:AlternateContent>
  <bookViews>
    <workbookView xWindow="0" yWindow="0" windowWidth="28770" windowHeight="12360"/>
  </bookViews>
  <sheets>
    <sheet name="2 priedas" sheetId="2" r:id="rId1"/>
    <sheet name="3 priedas" sheetId="3" r:id="rId2"/>
    <sheet name="4 priedas" sheetId="4" r:id="rId3"/>
    <sheet name="5 priedas" sheetId="5" r:id="rId4"/>
    <sheet name="6 priedas" sheetId="6" r:id="rId5"/>
    <sheet name="7 priedas" sheetId="7" r:id="rId6"/>
    <sheet name="8 priedas" sheetId="8" r:id="rId7"/>
    <sheet name="9 priedas" sheetId="9" r:id="rId8"/>
    <sheet name="10 priedas" sheetId="10" r:id="rId9"/>
    <sheet name="11 priedas" sheetId="11" r:id="rId10"/>
  </sheets>
  <externalReferences>
    <externalReference r:id="rId11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2" i="4" l="1"/>
  <c r="E42" i="4"/>
  <c r="F42" i="4"/>
  <c r="C42" i="4"/>
  <c r="C48" i="5" l="1"/>
  <c r="D49" i="6" l="1"/>
  <c r="E49" i="6"/>
  <c r="F49" i="6"/>
  <c r="C55" i="11"/>
  <c r="C54" i="11"/>
  <c r="C53" i="11"/>
  <c r="C52" i="11"/>
  <c r="C51" i="11"/>
  <c r="C50" i="11"/>
  <c r="C49" i="11"/>
  <c r="C48" i="11"/>
  <c r="C47" i="11"/>
  <c r="C46" i="11"/>
  <c r="C45" i="11"/>
  <c r="C44" i="11"/>
  <c r="C43" i="11"/>
  <c r="C42" i="11"/>
  <c r="C41" i="11"/>
  <c r="C40" i="11"/>
  <c r="C39" i="11"/>
  <c r="C38" i="11"/>
  <c r="C37" i="11"/>
  <c r="C36" i="11"/>
  <c r="C35" i="11"/>
  <c r="C34" i="11"/>
  <c r="C33" i="11"/>
  <c r="C32" i="11"/>
  <c r="C31" i="11"/>
  <c r="C30" i="11"/>
  <c r="C29" i="11"/>
  <c r="C28" i="11"/>
  <c r="C27" i="11"/>
  <c r="C26" i="11"/>
  <c r="C25" i="11"/>
  <c r="C24" i="11"/>
  <c r="C23" i="11"/>
  <c r="C22" i="11"/>
  <c r="C21" i="11"/>
  <c r="C20" i="11"/>
  <c r="C19" i="11"/>
  <c r="C18" i="11"/>
  <c r="C17" i="11"/>
  <c r="C16" i="11"/>
  <c r="C15" i="11"/>
  <c r="C14" i="11"/>
  <c r="F13" i="11"/>
  <c r="F56" i="11" s="1"/>
  <c r="E13" i="11"/>
  <c r="E56" i="11" s="1"/>
  <c r="D13" i="11"/>
  <c r="D56" i="11" s="1"/>
  <c r="C13" i="11"/>
  <c r="H170" i="10"/>
  <c r="D170" i="10"/>
  <c r="R169" i="10"/>
  <c r="P169" i="10"/>
  <c r="C169" i="10"/>
  <c r="O169" i="10" s="1"/>
  <c r="R168" i="10"/>
  <c r="P168" i="10"/>
  <c r="C168" i="10"/>
  <c r="O168" i="10" s="1"/>
  <c r="R167" i="10"/>
  <c r="Q167" i="10"/>
  <c r="P167" i="10"/>
  <c r="O167" i="10"/>
  <c r="C167" i="10"/>
  <c r="R166" i="10"/>
  <c r="Q166" i="10"/>
  <c r="Q162" i="10" s="1"/>
  <c r="P166" i="10"/>
  <c r="P162" i="10" s="1"/>
  <c r="O166" i="10"/>
  <c r="C166" i="10"/>
  <c r="R165" i="10"/>
  <c r="Q165" i="10"/>
  <c r="P165" i="10"/>
  <c r="G165" i="10"/>
  <c r="O165" i="10" s="1"/>
  <c r="R164" i="10"/>
  <c r="Q164" i="10"/>
  <c r="P164" i="10"/>
  <c r="O164" i="10"/>
  <c r="R163" i="10"/>
  <c r="Q163" i="10"/>
  <c r="P163" i="10"/>
  <c r="O163" i="10"/>
  <c r="R162" i="10"/>
  <c r="N162" i="10"/>
  <c r="N170" i="10" s="1"/>
  <c r="M162" i="10"/>
  <c r="M170" i="10" s="1"/>
  <c r="L162" i="10"/>
  <c r="K162" i="10"/>
  <c r="J162" i="10"/>
  <c r="J170" i="10" s="1"/>
  <c r="I162" i="10"/>
  <c r="I170" i="10" s="1"/>
  <c r="H162" i="10"/>
  <c r="G162" i="10"/>
  <c r="F162" i="10"/>
  <c r="F170" i="10" s="1"/>
  <c r="R170" i="10" s="1"/>
  <c r="E162" i="10"/>
  <c r="E170" i="10" s="1"/>
  <c r="Q170" i="10" s="1"/>
  <c r="D162" i="10"/>
  <c r="R161" i="10"/>
  <c r="Q161" i="10"/>
  <c r="P161" i="10"/>
  <c r="K161" i="10"/>
  <c r="O161" i="10" s="1"/>
  <c r="G161" i="10"/>
  <c r="C161" i="10"/>
  <c r="R160" i="10"/>
  <c r="Q160" i="10"/>
  <c r="L160" i="10"/>
  <c r="P160" i="10" s="1"/>
  <c r="G160" i="10"/>
  <c r="C160" i="10"/>
  <c r="O160" i="10" s="1"/>
  <c r="R159" i="10"/>
  <c r="Q159" i="10"/>
  <c r="P159" i="10"/>
  <c r="L159" i="10"/>
  <c r="G159" i="10"/>
  <c r="C159" i="10"/>
  <c r="O159" i="10" s="1"/>
  <c r="R158" i="10"/>
  <c r="Q158" i="10"/>
  <c r="P158" i="10"/>
  <c r="O158" i="10"/>
  <c r="L158" i="10"/>
  <c r="G158" i="10"/>
  <c r="C158" i="10"/>
  <c r="R157" i="10"/>
  <c r="Q157" i="10"/>
  <c r="O157" i="10"/>
  <c r="L157" i="10"/>
  <c r="P157" i="10" s="1"/>
  <c r="G157" i="10"/>
  <c r="C157" i="10"/>
  <c r="R156" i="10"/>
  <c r="Q156" i="10"/>
  <c r="L156" i="10"/>
  <c r="P156" i="10" s="1"/>
  <c r="G156" i="10"/>
  <c r="C156" i="10"/>
  <c r="O156" i="10" s="1"/>
  <c r="R155" i="10"/>
  <c r="Q155" i="10"/>
  <c r="P155" i="10"/>
  <c r="L155" i="10"/>
  <c r="G155" i="10"/>
  <c r="C155" i="10"/>
  <c r="O155" i="10" s="1"/>
  <c r="R154" i="10"/>
  <c r="Q154" i="10"/>
  <c r="P154" i="10"/>
  <c r="O154" i="10"/>
  <c r="L154" i="10"/>
  <c r="G154" i="10"/>
  <c r="C154" i="10"/>
  <c r="R153" i="10"/>
  <c r="Q153" i="10"/>
  <c r="O153" i="10"/>
  <c r="L153" i="10"/>
  <c r="P153" i="10" s="1"/>
  <c r="G153" i="10"/>
  <c r="C153" i="10"/>
  <c r="R152" i="10"/>
  <c r="Q152" i="10"/>
  <c r="L152" i="10"/>
  <c r="P152" i="10" s="1"/>
  <c r="G152" i="10"/>
  <c r="C152" i="10"/>
  <c r="O152" i="10" s="1"/>
  <c r="R151" i="10"/>
  <c r="Q151" i="10"/>
  <c r="P151" i="10"/>
  <c r="L151" i="10"/>
  <c r="G151" i="10"/>
  <c r="C151" i="10"/>
  <c r="O151" i="10" s="1"/>
  <c r="R150" i="10"/>
  <c r="Q150" i="10"/>
  <c r="P150" i="10"/>
  <c r="O150" i="10"/>
  <c r="L150" i="10"/>
  <c r="G150" i="10"/>
  <c r="C150" i="10"/>
  <c r="R149" i="10"/>
  <c r="Q149" i="10"/>
  <c r="O149" i="10"/>
  <c r="L149" i="10"/>
  <c r="P149" i="10" s="1"/>
  <c r="G149" i="10"/>
  <c r="C149" i="10"/>
  <c r="R148" i="10"/>
  <c r="Q148" i="10"/>
  <c r="L148" i="10"/>
  <c r="P148" i="10" s="1"/>
  <c r="G148" i="10"/>
  <c r="C148" i="10"/>
  <c r="O148" i="10" s="1"/>
  <c r="R147" i="10"/>
  <c r="Q147" i="10"/>
  <c r="P147" i="10"/>
  <c r="L147" i="10"/>
  <c r="G147" i="10"/>
  <c r="C147" i="10"/>
  <c r="O147" i="10" s="1"/>
  <c r="R146" i="10"/>
  <c r="Q146" i="10"/>
  <c r="P146" i="10"/>
  <c r="O146" i="10"/>
  <c r="L146" i="10"/>
  <c r="G146" i="10"/>
  <c r="C146" i="10"/>
  <c r="R145" i="10"/>
  <c r="Q145" i="10"/>
  <c r="O145" i="10"/>
  <c r="L145" i="10"/>
  <c r="P145" i="10" s="1"/>
  <c r="G145" i="10"/>
  <c r="C145" i="10"/>
  <c r="R144" i="10"/>
  <c r="Q144" i="10"/>
  <c r="L144" i="10"/>
  <c r="P144" i="10" s="1"/>
  <c r="G144" i="10"/>
  <c r="C144" i="10"/>
  <c r="O144" i="10" s="1"/>
  <c r="R143" i="10"/>
  <c r="Q143" i="10"/>
  <c r="P143" i="10"/>
  <c r="L143" i="10"/>
  <c r="G143" i="10"/>
  <c r="C143" i="10"/>
  <c r="O143" i="10" s="1"/>
  <c r="R142" i="10"/>
  <c r="Q142" i="10"/>
  <c r="P142" i="10"/>
  <c r="O142" i="10"/>
  <c r="L142" i="10"/>
  <c r="G142" i="10"/>
  <c r="C142" i="10"/>
  <c r="R141" i="10"/>
  <c r="Q141" i="10"/>
  <c r="O141" i="10"/>
  <c r="L141" i="10"/>
  <c r="P141" i="10" s="1"/>
  <c r="G141" i="10"/>
  <c r="C141" i="10"/>
  <c r="R140" i="10"/>
  <c r="Q140" i="10"/>
  <c r="L140" i="10"/>
  <c r="P140" i="10" s="1"/>
  <c r="G140" i="10"/>
  <c r="C140" i="10"/>
  <c r="O140" i="10" s="1"/>
  <c r="R139" i="10"/>
  <c r="Q139" i="10"/>
  <c r="P139" i="10"/>
  <c r="L139" i="10"/>
  <c r="G139" i="10"/>
  <c r="C139" i="10"/>
  <c r="O139" i="10" s="1"/>
  <c r="R138" i="10"/>
  <c r="Q138" i="10"/>
  <c r="P138" i="10"/>
  <c r="O138" i="10"/>
  <c r="L138" i="10"/>
  <c r="G138" i="10"/>
  <c r="C138" i="10"/>
  <c r="R137" i="10"/>
  <c r="Q137" i="10"/>
  <c r="O137" i="10"/>
  <c r="L137" i="10"/>
  <c r="P137" i="10" s="1"/>
  <c r="G137" i="10"/>
  <c r="C137" i="10"/>
  <c r="R136" i="10"/>
  <c r="Q136" i="10"/>
  <c r="L136" i="10"/>
  <c r="P136" i="10" s="1"/>
  <c r="G136" i="10"/>
  <c r="C136" i="10"/>
  <c r="O136" i="10" s="1"/>
  <c r="R135" i="10"/>
  <c r="Q135" i="10"/>
  <c r="P135" i="10"/>
  <c r="L135" i="10"/>
  <c r="G135" i="10"/>
  <c r="C135" i="10"/>
  <c r="O135" i="10" s="1"/>
  <c r="R134" i="10"/>
  <c r="Q134" i="10"/>
  <c r="P134" i="10"/>
  <c r="O134" i="10"/>
  <c r="L134" i="10"/>
  <c r="G134" i="10"/>
  <c r="C134" i="10"/>
  <c r="R133" i="10"/>
  <c r="Q133" i="10"/>
  <c r="O133" i="10"/>
  <c r="L133" i="10"/>
  <c r="P133" i="10" s="1"/>
  <c r="G133" i="10"/>
  <c r="C133" i="10"/>
  <c r="R132" i="10"/>
  <c r="Q132" i="10"/>
  <c r="L132" i="10"/>
  <c r="P132" i="10" s="1"/>
  <c r="G132" i="10"/>
  <c r="G170" i="10" s="1"/>
  <c r="C132" i="10"/>
  <c r="O132" i="10" s="1"/>
  <c r="M130" i="10"/>
  <c r="L130" i="10"/>
  <c r="I130" i="10"/>
  <c r="H130" i="10"/>
  <c r="E130" i="10"/>
  <c r="Q130" i="10" s="1"/>
  <c r="D130" i="10"/>
  <c r="P130" i="10" s="1"/>
  <c r="R129" i="10"/>
  <c r="Q129" i="10"/>
  <c r="P129" i="10"/>
  <c r="K129" i="10"/>
  <c r="C129" i="10"/>
  <c r="O129" i="10" s="1"/>
  <c r="R128" i="10"/>
  <c r="Q128" i="10"/>
  <c r="P128" i="10"/>
  <c r="K128" i="10"/>
  <c r="O128" i="10" s="1"/>
  <c r="C128" i="10"/>
  <c r="R127" i="10"/>
  <c r="Q127" i="10"/>
  <c r="P127" i="10"/>
  <c r="K127" i="10"/>
  <c r="C127" i="10"/>
  <c r="O127" i="10" s="1"/>
  <c r="R126" i="10"/>
  <c r="Q126" i="10"/>
  <c r="P126" i="10"/>
  <c r="K126" i="10"/>
  <c r="O126" i="10" s="1"/>
  <c r="C126" i="10"/>
  <c r="R125" i="10"/>
  <c r="Q125" i="10"/>
  <c r="P125" i="10"/>
  <c r="O125" i="10"/>
  <c r="G125" i="10"/>
  <c r="R124" i="10"/>
  <c r="Q124" i="10"/>
  <c r="P124" i="10"/>
  <c r="G124" i="10"/>
  <c r="C124" i="10"/>
  <c r="O124" i="10" s="1"/>
  <c r="R123" i="10"/>
  <c r="Q123" i="10"/>
  <c r="P123" i="10"/>
  <c r="O123" i="10"/>
  <c r="C123" i="10"/>
  <c r="R122" i="10"/>
  <c r="Q122" i="10"/>
  <c r="P122" i="10"/>
  <c r="O122" i="10"/>
  <c r="C122" i="10"/>
  <c r="R121" i="10"/>
  <c r="Q121" i="10"/>
  <c r="P121" i="10"/>
  <c r="C121" i="10"/>
  <c r="O121" i="10" s="1"/>
  <c r="R120" i="10"/>
  <c r="Q120" i="10"/>
  <c r="P120" i="10"/>
  <c r="C120" i="10"/>
  <c r="O120" i="10" s="1"/>
  <c r="R119" i="10"/>
  <c r="Q119" i="10"/>
  <c r="P119" i="10"/>
  <c r="O119" i="10"/>
  <c r="C119" i="10"/>
  <c r="R118" i="10"/>
  <c r="Q118" i="10"/>
  <c r="P118" i="10"/>
  <c r="O118" i="10"/>
  <c r="C118" i="10"/>
  <c r="R117" i="10"/>
  <c r="Q117" i="10"/>
  <c r="P117" i="10"/>
  <c r="C117" i="10"/>
  <c r="O117" i="10" s="1"/>
  <c r="R116" i="10"/>
  <c r="Q116" i="10"/>
  <c r="P116" i="10"/>
  <c r="C116" i="10"/>
  <c r="O116" i="10" s="1"/>
  <c r="R115" i="10"/>
  <c r="Q115" i="10"/>
  <c r="P115" i="10"/>
  <c r="O115" i="10"/>
  <c r="C115" i="10"/>
  <c r="R114" i="10"/>
  <c r="Q114" i="10"/>
  <c r="P114" i="10"/>
  <c r="O114" i="10"/>
  <c r="C114" i="10"/>
  <c r="R113" i="10"/>
  <c r="Q113" i="10"/>
  <c r="Q112" i="10" s="1"/>
  <c r="P113" i="10"/>
  <c r="P112" i="10" s="1"/>
  <c r="C113" i="10"/>
  <c r="O113" i="10" s="1"/>
  <c r="O112" i="10" s="1"/>
  <c r="R112" i="10"/>
  <c r="N112" i="10"/>
  <c r="N130" i="10" s="1"/>
  <c r="M112" i="10"/>
  <c r="L112" i="10"/>
  <c r="K112" i="10"/>
  <c r="K130" i="10" s="1"/>
  <c r="J112" i="10"/>
  <c r="J130" i="10" s="1"/>
  <c r="I112" i="10"/>
  <c r="H112" i="10"/>
  <c r="G112" i="10"/>
  <c r="G130" i="10" s="1"/>
  <c r="F112" i="10"/>
  <c r="F130" i="10" s="1"/>
  <c r="R130" i="10" s="1"/>
  <c r="E112" i="10"/>
  <c r="D112" i="10"/>
  <c r="R110" i="10"/>
  <c r="N110" i="10"/>
  <c r="K110" i="10"/>
  <c r="J110" i="10"/>
  <c r="F110" i="10"/>
  <c r="R109" i="10"/>
  <c r="R105" i="10" s="1"/>
  <c r="Q109" i="10"/>
  <c r="P109" i="10"/>
  <c r="G109" i="10"/>
  <c r="C109" i="10"/>
  <c r="R108" i="10"/>
  <c r="Q108" i="10"/>
  <c r="P108" i="10"/>
  <c r="P105" i="10" s="1"/>
  <c r="P110" i="10" s="1"/>
  <c r="O108" i="10"/>
  <c r="G108" i="10"/>
  <c r="R107" i="10"/>
  <c r="Q107" i="10"/>
  <c r="Q105" i="10" s="1"/>
  <c r="Q110" i="10" s="1"/>
  <c r="P107" i="10"/>
  <c r="G107" i="10"/>
  <c r="C107" i="10"/>
  <c r="R106" i="10"/>
  <c r="Q106" i="10"/>
  <c r="P106" i="10"/>
  <c r="O106" i="10"/>
  <c r="G106" i="10"/>
  <c r="N105" i="10"/>
  <c r="M105" i="10"/>
  <c r="M110" i="10" s="1"/>
  <c r="L105" i="10"/>
  <c r="L110" i="10" s="1"/>
  <c r="K105" i="10"/>
  <c r="J105" i="10"/>
  <c r="I105" i="10"/>
  <c r="I110" i="10" s="1"/>
  <c r="H105" i="10"/>
  <c r="H110" i="10" s="1"/>
  <c r="F105" i="10"/>
  <c r="E105" i="10"/>
  <c r="E110" i="10" s="1"/>
  <c r="D105" i="10"/>
  <c r="D110" i="10" s="1"/>
  <c r="M103" i="10"/>
  <c r="I103" i="10"/>
  <c r="H103" i="10"/>
  <c r="E103" i="10"/>
  <c r="R102" i="10"/>
  <c r="P102" i="10"/>
  <c r="O102" i="10"/>
  <c r="C102" i="10"/>
  <c r="R101" i="10"/>
  <c r="Q101" i="10"/>
  <c r="P101" i="10"/>
  <c r="O101" i="10"/>
  <c r="C101" i="10"/>
  <c r="R100" i="10"/>
  <c r="Q100" i="10"/>
  <c r="P100" i="10"/>
  <c r="C100" i="10"/>
  <c r="O100" i="10" s="1"/>
  <c r="R99" i="10"/>
  <c r="Q99" i="10"/>
  <c r="P99" i="10"/>
  <c r="C99" i="10"/>
  <c r="O99" i="10" s="1"/>
  <c r="R98" i="10"/>
  <c r="Q98" i="10"/>
  <c r="P98" i="10"/>
  <c r="O98" i="10"/>
  <c r="C98" i="10"/>
  <c r="R97" i="10"/>
  <c r="Q97" i="10"/>
  <c r="P97" i="10"/>
  <c r="O97" i="10"/>
  <c r="C97" i="10"/>
  <c r="R96" i="10"/>
  <c r="Q96" i="10"/>
  <c r="P96" i="10"/>
  <c r="C96" i="10"/>
  <c r="O96" i="10" s="1"/>
  <c r="R95" i="10"/>
  <c r="Q95" i="10"/>
  <c r="P95" i="10"/>
  <c r="C95" i="10"/>
  <c r="O95" i="10" s="1"/>
  <c r="F94" i="10"/>
  <c r="R94" i="10" s="1"/>
  <c r="E94" i="10"/>
  <c r="Q94" i="10" s="1"/>
  <c r="D94" i="10"/>
  <c r="P94" i="10" s="1"/>
  <c r="R93" i="10"/>
  <c r="Q93" i="10"/>
  <c r="P93" i="10"/>
  <c r="O93" i="10"/>
  <c r="C93" i="10"/>
  <c r="R92" i="10"/>
  <c r="Q92" i="10"/>
  <c r="P92" i="10"/>
  <c r="O92" i="10"/>
  <c r="C92" i="10"/>
  <c r="R91" i="10"/>
  <c r="Q91" i="10"/>
  <c r="P91" i="10"/>
  <c r="C91" i="10"/>
  <c r="O91" i="10" s="1"/>
  <c r="R90" i="10"/>
  <c r="Q90" i="10"/>
  <c r="P90" i="10"/>
  <c r="O90" i="10"/>
  <c r="C90" i="10"/>
  <c r="R89" i="10"/>
  <c r="Q89" i="10"/>
  <c r="P89" i="10"/>
  <c r="O89" i="10"/>
  <c r="C89" i="10"/>
  <c r="R88" i="10"/>
  <c r="Q88" i="10"/>
  <c r="P88" i="10"/>
  <c r="O88" i="10"/>
  <c r="C88" i="10"/>
  <c r="R87" i="10"/>
  <c r="Q87" i="10"/>
  <c r="P87" i="10"/>
  <c r="C87" i="10"/>
  <c r="O87" i="10" s="1"/>
  <c r="R86" i="10"/>
  <c r="Q86" i="10"/>
  <c r="P86" i="10"/>
  <c r="C86" i="10"/>
  <c r="C85" i="10" s="1"/>
  <c r="O85" i="10" s="1"/>
  <c r="F85" i="10"/>
  <c r="R85" i="10" s="1"/>
  <c r="E85" i="10"/>
  <c r="Q85" i="10" s="1"/>
  <c r="D85" i="10"/>
  <c r="P85" i="10" s="1"/>
  <c r="R84" i="10"/>
  <c r="Q84" i="10"/>
  <c r="P84" i="10"/>
  <c r="O84" i="10"/>
  <c r="C84" i="10"/>
  <c r="R83" i="10"/>
  <c r="Q83" i="10"/>
  <c r="P83" i="10"/>
  <c r="O83" i="10"/>
  <c r="C83" i="10"/>
  <c r="R82" i="10"/>
  <c r="Q82" i="10"/>
  <c r="P82" i="10"/>
  <c r="C82" i="10"/>
  <c r="O82" i="10" s="1"/>
  <c r="R81" i="10"/>
  <c r="Q81" i="10"/>
  <c r="P81" i="10"/>
  <c r="O81" i="10"/>
  <c r="C81" i="10"/>
  <c r="R80" i="10"/>
  <c r="Q80" i="10"/>
  <c r="P80" i="10"/>
  <c r="O80" i="10"/>
  <c r="C80" i="10"/>
  <c r="R79" i="10"/>
  <c r="Q79" i="10"/>
  <c r="P79" i="10"/>
  <c r="O79" i="10"/>
  <c r="C79" i="10"/>
  <c r="R78" i="10"/>
  <c r="Q78" i="10"/>
  <c r="P78" i="10"/>
  <c r="C78" i="10"/>
  <c r="O78" i="10" s="1"/>
  <c r="R77" i="10"/>
  <c r="Q77" i="10"/>
  <c r="P77" i="10"/>
  <c r="C77" i="10"/>
  <c r="C76" i="10" s="1"/>
  <c r="F76" i="10"/>
  <c r="R76" i="10" s="1"/>
  <c r="E76" i="10"/>
  <c r="Q76" i="10" s="1"/>
  <c r="Q75" i="10" s="1"/>
  <c r="Q103" i="10" s="1"/>
  <c r="D76" i="10"/>
  <c r="P76" i="10" s="1"/>
  <c r="P75" i="10" s="1"/>
  <c r="P103" i="10" s="1"/>
  <c r="N75" i="10"/>
  <c r="N103" i="10" s="1"/>
  <c r="M75" i="10"/>
  <c r="L75" i="10"/>
  <c r="L103" i="10" s="1"/>
  <c r="K75" i="10"/>
  <c r="K103" i="10" s="1"/>
  <c r="J75" i="10"/>
  <c r="J103" i="10" s="1"/>
  <c r="I75" i="10"/>
  <c r="H75" i="10"/>
  <c r="G75" i="10"/>
  <c r="G103" i="10" s="1"/>
  <c r="F75" i="10"/>
  <c r="F103" i="10" s="1"/>
  <c r="E75" i="10"/>
  <c r="N73" i="10"/>
  <c r="L73" i="10"/>
  <c r="K73" i="10"/>
  <c r="J73" i="10"/>
  <c r="G73" i="10"/>
  <c r="D73" i="10"/>
  <c r="R72" i="10"/>
  <c r="Q72" i="10"/>
  <c r="P72" i="10"/>
  <c r="O72" i="10"/>
  <c r="C72" i="10"/>
  <c r="R71" i="10"/>
  <c r="Q71" i="10"/>
  <c r="Q58" i="10" s="1"/>
  <c r="P71" i="10"/>
  <c r="O71" i="10"/>
  <c r="C71" i="10"/>
  <c r="R70" i="10"/>
  <c r="Q70" i="10"/>
  <c r="P70" i="10"/>
  <c r="C70" i="10"/>
  <c r="O70" i="10" s="1"/>
  <c r="R69" i="10"/>
  <c r="Q69" i="10"/>
  <c r="P69" i="10"/>
  <c r="O69" i="10"/>
  <c r="C69" i="10"/>
  <c r="R68" i="10"/>
  <c r="Q68" i="10"/>
  <c r="P68" i="10"/>
  <c r="O68" i="10"/>
  <c r="C68" i="10"/>
  <c r="R67" i="10"/>
  <c r="Q67" i="10"/>
  <c r="P67" i="10"/>
  <c r="O67" i="10"/>
  <c r="C67" i="10"/>
  <c r="R66" i="10"/>
  <c r="Q66" i="10"/>
  <c r="P66" i="10"/>
  <c r="C66" i="10"/>
  <c r="O66" i="10" s="1"/>
  <c r="R65" i="10"/>
  <c r="Q65" i="10"/>
  <c r="P65" i="10"/>
  <c r="C65" i="10"/>
  <c r="O65" i="10" s="1"/>
  <c r="R64" i="10"/>
  <c r="Q64" i="10"/>
  <c r="P64" i="10"/>
  <c r="O64" i="10"/>
  <c r="C64" i="10"/>
  <c r="R63" i="10"/>
  <c r="Q63" i="10"/>
  <c r="P63" i="10"/>
  <c r="O63" i="10"/>
  <c r="C63" i="10"/>
  <c r="R62" i="10"/>
  <c r="Q62" i="10"/>
  <c r="P62" i="10"/>
  <c r="C62" i="10"/>
  <c r="O62" i="10" s="1"/>
  <c r="F61" i="10"/>
  <c r="F58" i="10" s="1"/>
  <c r="F73" i="10" s="1"/>
  <c r="R73" i="10" s="1"/>
  <c r="E61" i="10"/>
  <c r="Q61" i="10" s="1"/>
  <c r="D61" i="10"/>
  <c r="P61" i="10" s="1"/>
  <c r="C61" i="10"/>
  <c r="C58" i="10" s="1"/>
  <c r="C73" i="10" s="1"/>
  <c r="O73" i="10" s="1"/>
  <c r="R60" i="10"/>
  <c r="Q60" i="10"/>
  <c r="P60" i="10"/>
  <c r="O60" i="10"/>
  <c r="C60" i="10"/>
  <c r="R59" i="10"/>
  <c r="Q59" i="10"/>
  <c r="P59" i="10"/>
  <c r="O59" i="10"/>
  <c r="C59" i="10"/>
  <c r="P58" i="10"/>
  <c r="N58" i="10"/>
  <c r="M58" i="10"/>
  <c r="M73" i="10" s="1"/>
  <c r="L58" i="10"/>
  <c r="K58" i="10"/>
  <c r="J58" i="10"/>
  <c r="I58" i="10"/>
  <c r="I73" i="10" s="1"/>
  <c r="H58" i="10"/>
  <c r="H73" i="10" s="1"/>
  <c r="G58" i="10"/>
  <c r="E58" i="10"/>
  <c r="E73" i="10" s="1"/>
  <c r="Q73" i="10" s="1"/>
  <c r="D58" i="10"/>
  <c r="H56" i="10"/>
  <c r="R55" i="10"/>
  <c r="Q55" i="10"/>
  <c r="P55" i="10"/>
  <c r="K55" i="10"/>
  <c r="G55" i="10"/>
  <c r="C55" i="10"/>
  <c r="O55" i="10" s="1"/>
  <c r="R54" i="10"/>
  <c r="Q54" i="10"/>
  <c r="P54" i="10"/>
  <c r="O54" i="10"/>
  <c r="K54" i="10"/>
  <c r="G54" i="10"/>
  <c r="C54" i="10"/>
  <c r="R53" i="10"/>
  <c r="Q53" i="10"/>
  <c r="P53" i="10"/>
  <c r="K53" i="10"/>
  <c r="G53" i="10"/>
  <c r="O53" i="10" s="1"/>
  <c r="C53" i="10"/>
  <c r="R52" i="10"/>
  <c r="Q52" i="10"/>
  <c r="P52" i="10"/>
  <c r="K52" i="10"/>
  <c r="G52" i="10"/>
  <c r="C52" i="10"/>
  <c r="O52" i="10" s="1"/>
  <c r="R51" i="10"/>
  <c r="Q51" i="10"/>
  <c r="P51" i="10"/>
  <c r="O51" i="10"/>
  <c r="G51" i="10"/>
  <c r="C51" i="10"/>
  <c r="P50" i="10"/>
  <c r="O50" i="10"/>
  <c r="C50" i="10"/>
  <c r="R49" i="10"/>
  <c r="Q49" i="10"/>
  <c r="P49" i="10"/>
  <c r="C49" i="10"/>
  <c r="O49" i="10" s="1"/>
  <c r="R48" i="10"/>
  <c r="Q48" i="10"/>
  <c r="P48" i="10"/>
  <c r="O48" i="10"/>
  <c r="C48" i="10"/>
  <c r="R47" i="10"/>
  <c r="Q47" i="10"/>
  <c r="P47" i="10"/>
  <c r="C47" i="10"/>
  <c r="O47" i="10" s="1"/>
  <c r="R46" i="10"/>
  <c r="Q46" i="10"/>
  <c r="P46" i="10"/>
  <c r="O46" i="10"/>
  <c r="C46" i="10"/>
  <c r="R45" i="10"/>
  <c r="Q45" i="10"/>
  <c r="P45" i="10"/>
  <c r="G45" i="10"/>
  <c r="G42" i="10" s="1"/>
  <c r="G56" i="10" s="1"/>
  <c r="C45" i="10"/>
  <c r="R44" i="10"/>
  <c r="Q44" i="10"/>
  <c r="P44" i="10"/>
  <c r="O44" i="10"/>
  <c r="C44" i="10"/>
  <c r="R43" i="10"/>
  <c r="Q43" i="10"/>
  <c r="Q42" i="10" s="1"/>
  <c r="Q56" i="10" s="1"/>
  <c r="P43" i="10"/>
  <c r="P42" i="10" s="1"/>
  <c r="P56" i="10" s="1"/>
  <c r="O43" i="10"/>
  <c r="C43" i="10"/>
  <c r="R42" i="10"/>
  <c r="R56" i="10" s="1"/>
  <c r="N42" i="10"/>
  <c r="N56" i="10" s="1"/>
  <c r="M42" i="10"/>
  <c r="M56" i="10" s="1"/>
  <c r="L42" i="10"/>
  <c r="L56" i="10" s="1"/>
  <c r="K42" i="10"/>
  <c r="J42" i="10"/>
  <c r="J56" i="10" s="1"/>
  <c r="I42" i="10"/>
  <c r="I56" i="10" s="1"/>
  <c r="H42" i="10"/>
  <c r="F42" i="10"/>
  <c r="F56" i="10" s="1"/>
  <c r="E42" i="10"/>
  <c r="E56" i="10" s="1"/>
  <c r="D42" i="10"/>
  <c r="D56" i="10" s="1"/>
  <c r="I40" i="10"/>
  <c r="R39" i="10"/>
  <c r="Q39" i="10"/>
  <c r="P39" i="10"/>
  <c r="K39" i="10"/>
  <c r="G39" i="10"/>
  <c r="C39" i="10"/>
  <c r="R38" i="10"/>
  <c r="Q38" i="10"/>
  <c r="P38" i="10"/>
  <c r="O38" i="10"/>
  <c r="C38" i="10"/>
  <c r="R37" i="10"/>
  <c r="F37" i="10"/>
  <c r="E37" i="10"/>
  <c r="Q37" i="10" s="1"/>
  <c r="D37" i="10"/>
  <c r="C37" i="10" s="1"/>
  <c r="O37" i="10" s="1"/>
  <c r="R36" i="10"/>
  <c r="Q36" i="10"/>
  <c r="P36" i="10"/>
  <c r="C36" i="10"/>
  <c r="O36" i="10" s="1"/>
  <c r="R35" i="10"/>
  <c r="Q35" i="10"/>
  <c r="P35" i="10"/>
  <c r="O35" i="10"/>
  <c r="C35" i="10"/>
  <c r="R34" i="10"/>
  <c r="Q34" i="10"/>
  <c r="P34" i="10"/>
  <c r="C34" i="10"/>
  <c r="O34" i="10" s="1"/>
  <c r="R33" i="10"/>
  <c r="Q33" i="10"/>
  <c r="P33" i="10"/>
  <c r="O33" i="10"/>
  <c r="C33" i="10"/>
  <c r="R32" i="10"/>
  <c r="Q32" i="10"/>
  <c r="P32" i="10"/>
  <c r="C32" i="10"/>
  <c r="O32" i="10" s="1"/>
  <c r="R31" i="10"/>
  <c r="Q31" i="10"/>
  <c r="P31" i="10"/>
  <c r="O31" i="10"/>
  <c r="C31" i="10"/>
  <c r="R30" i="10"/>
  <c r="Q30" i="10"/>
  <c r="P30" i="10"/>
  <c r="O30" i="10"/>
  <c r="C30" i="10"/>
  <c r="R29" i="10"/>
  <c r="Q29" i="10"/>
  <c r="Q14" i="10" s="1"/>
  <c r="P29" i="10"/>
  <c r="O29" i="10"/>
  <c r="C29" i="10"/>
  <c r="R28" i="10"/>
  <c r="Q28" i="10"/>
  <c r="P28" i="10"/>
  <c r="C28" i="10"/>
  <c r="O28" i="10" s="1"/>
  <c r="R27" i="10"/>
  <c r="Q27" i="10"/>
  <c r="P27" i="10"/>
  <c r="C27" i="10"/>
  <c r="O27" i="10" s="1"/>
  <c r="R26" i="10"/>
  <c r="Q26" i="10"/>
  <c r="P26" i="10"/>
  <c r="O26" i="10"/>
  <c r="C26" i="10"/>
  <c r="R25" i="10"/>
  <c r="Q25" i="10"/>
  <c r="P25" i="10"/>
  <c r="O25" i="10"/>
  <c r="C25" i="10"/>
  <c r="R24" i="10"/>
  <c r="Q24" i="10"/>
  <c r="P24" i="10"/>
  <c r="G24" i="10"/>
  <c r="C24" i="10"/>
  <c r="O24" i="10" s="1"/>
  <c r="R23" i="10"/>
  <c r="Q23" i="10"/>
  <c r="P23" i="10"/>
  <c r="G23" i="10"/>
  <c r="C23" i="10"/>
  <c r="O23" i="10" s="1"/>
  <c r="R22" i="10"/>
  <c r="Q22" i="10"/>
  <c r="P22" i="10"/>
  <c r="O22" i="10"/>
  <c r="G22" i="10"/>
  <c r="C22" i="10"/>
  <c r="R21" i="10"/>
  <c r="Q21" i="10"/>
  <c r="P21" i="10"/>
  <c r="G21" i="10"/>
  <c r="C21" i="10"/>
  <c r="O21" i="10" s="1"/>
  <c r="R20" i="10"/>
  <c r="Q20" i="10"/>
  <c r="P20" i="10"/>
  <c r="O20" i="10"/>
  <c r="G20" i="10"/>
  <c r="C20" i="10"/>
  <c r="R19" i="10"/>
  <c r="Q19" i="10"/>
  <c r="P19" i="10"/>
  <c r="G19" i="10"/>
  <c r="C19" i="10"/>
  <c r="O19" i="10" s="1"/>
  <c r="R18" i="10"/>
  <c r="Q18" i="10"/>
  <c r="P18" i="10"/>
  <c r="O18" i="10"/>
  <c r="G18" i="10"/>
  <c r="C18" i="10"/>
  <c r="R17" i="10"/>
  <c r="Q17" i="10"/>
  <c r="P17" i="10"/>
  <c r="G17" i="10"/>
  <c r="C17" i="10"/>
  <c r="O17" i="10" s="1"/>
  <c r="Q16" i="10"/>
  <c r="P16" i="10"/>
  <c r="I16" i="10"/>
  <c r="H16" i="10"/>
  <c r="H14" i="10" s="1"/>
  <c r="H40" i="10" s="1"/>
  <c r="H171" i="10" s="1"/>
  <c r="G16" i="10"/>
  <c r="G14" i="10" s="1"/>
  <c r="G40" i="10" s="1"/>
  <c r="F16" i="10"/>
  <c r="R16" i="10" s="1"/>
  <c r="R14" i="10" s="1"/>
  <c r="E16" i="10"/>
  <c r="D16" i="10"/>
  <c r="D14" i="10" s="1"/>
  <c r="D40" i="10" s="1"/>
  <c r="C16" i="10"/>
  <c r="O16" i="10" s="1"/>
  <c r="R15" i="10"/>
  <c r="Q15" i="10"/>
  <c r="P15" i="10"/>
  <c r="P14" i="10" s="1"/>
  <c r="O15" i="10"/>
  <c r="K15" i="10"/>
  <c r="K14" i="10" s="1"/>
  <c r="K40" i="10" s="1"/>
  <c r="G15" i="10"/>
  <c r="C15" i="10"/>
  <c r="N14" i="10"/>
  <c r="N40" i="10" s="1"/>
  <c r="N171" i="10" s="1"/>
  <c r="M14" i="10"/>
  <c r="M40" i="10" s="1"/>
  <c r="M171" i="10" s="1"/>
  <c r="L14" i="10"/>
  <c r="L40" i="10" s="1"/>
  <c r="J14" i="10"/>
  <c r="J40" i="10" s="1"/>
  <c r="J171" i="10" s="1"/>
  <c r="I14" i="10"/>
  <c r="F14" i="10"/>
  <c r="F40" i="10" s="1"/>
  <c r="E14" i="10"/>
  <c r="E40" i="10" s="1"/>
  <c r="C50" i="8"/>
  <c r="C51" i="8" s="1"/>
  <c r="C49" i="8"/>
  <c r="C48" i="8"/>
  <c r="F47" i="8"/>
  <c r="F50" i="8" s="1"/>
  <c r="F51" i="8" s="1"/>
  <c r="E47" i="8"/>
  <c r="E50" i="8" s="1"/>
  <c r="E51" i="8" s="1"/>
  <c r="D47" i="8"/>
  <c r="D50" i="8" s="1"/>
  <c r="D51" i="8" s="1"/>
  <c r="C47" i="8"/>
  <c r="E44" i="8"/>
  <c r="E43" i="8"/>
  <c r="D43" i="8"/>
  <c r="C43" i="8" s="1"/>
  <c r="C42" i="8"/>
  <c r="C41" i="8"/>
  <c r="F39" i="8"/>
  <c r="E39" i="8"/>
  <c r="D39" i="8"/>
  <c r="C38" i="8"/>
  <c r="C37" i="8"/>
  <c r="C36" i="8"/>
  <c r="C35" i="8"/>
  <c r="C39" i="8" s="1"/>
  <c r="F32" i="8"/>
  <c r="F44" i="8" s="1"/>
  <c r="F30" i="8"/>
  <c r="E30" i="8"/>
  <c r="D30" i="8"/>
  <c r="D32" i="8" s="1"/>
  <c r="D44" i="8" s="1"/>
  <c r="C30" i="8"/>
  <c r="C32" i="8" s="1"/>
  <c r="C44" i="8" s="1"/>
  <c r="E26" i="8"/>
  <c r="C26" i="8"/>
  <c r="C25" i="8"/>
  <c r="F24" i="8"/>
  <c r="F26" i="8" s="1"/>
  <c r="E24" i="8"/>
  <c r="D24" i="8"/>
  <c r="D26" i="8" s="1"/>
  <c r="C24" i="8"/>
  <c r="F22" i="8"/>
  <c r="D22" i="8"/>
  <c r="C21" i="8"/>
  <c r="C20" i="8" s="1"/>
  <c r="C22" i="8" s="1"/>
  <c r="F20" i="8"/>
  <c r="E20" i="8"/>
  <c r="E22" i="8" s="1"/>
  <c r="E27" i="8" s="1"/>
  <c r="E52" i="8" s="1"/>
  <c r="D20" i="8"/>
  <c r="C17" i="8"/>
  <c r="C16" i="8"/>
  <c r="C15" i="8" s="1"/>
  <c r="C18" i="8" s="1"/>
  <c r="F15" i="8"/>
  <c r="F18" i="8" s="1"/>
  <c r="E15" i="8"/>
  <c r="E18" i="8" s="1"/>
  <c r="D15" i="8"/>
  <c r="D18" i="8" s="1"/>
  <c r="G51" i="3"/>
  <c r="F51" i="3"/>
  <c r="E51" i="3"/>
  <c r="D50" i="3"/>
  <c r="D48" i="3"/>
  <c r="D47" i="3"/>
  <c r="D46" i="3"/>
  <c r="D45" i="3"/>
  <c r="D44" i="3"/>
  <c r="D51" i="3" s="1"/>
  <c r="D43" i="3"/>
  <c r="G41" i="3"/>
  <c r="G52" i="3" s="1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 s="1"/>
  <c r="G27" i="3"/>
  <c r="E27" i="3"/>
  <c r="E41" i="3" s="1"/>
  <c r="E52" i="3" s="1"/>
  <c r="D26" i="3"/>
  <c r="D25" i="3"/>
  <c r="D24" i="3"/>
  <c r="D23" i="3"/>
  <c r="D22" i="3"/>
  <c r="D21" i="3"/>
  <c r="D20" i="3"/>
  <c r="D19" i="3"/>
  <c r="D18" i="3"/>
  <c r="D17" i="3"/>
  <c r="D16" i="3"/>
  <c r="D14" i="3" s="1"/>
  <c r="D15" i="3"/>
  <c r="F14" i="3"/>
  <c r="F41" i="3" s="1"/>
  <c r="F52" i="3" s="1"/>
  <c r="D13" i="3"/>
  <c r="F154" i="2"/>
  <c r="F158" i="2" s="1"/>
  <c r="E154" i="2"/>
  <c r="E158" i="2" s="1"/>
  <c r="D154" i="2"/>
  <c r="D158" i="2" s="1"/>
  <c r="C154" i="2"/>
  <c r="C153" i="2"/>
  <c r="C152" i="2"/>
  <c r="C151" i="2"/>
  <c r="C150" i="2"/>
  <c r="C149" i="2"/>
  <c r="C148" i="2"/>
  <c r="C147" i="2"/>
  <c r="C146" i="2"/>
  <c r="C145" i="2"/>
  <c r="C144" i="2"/>
  <c r="C143" i="2"/>
  <c r="C142" i="2"/>
  <c r="C141" i="2"/>
  <c r="C140" i="2"/>
  <c r="C139" i="2"/>
  <c r="C138" i="2"/>
  <c r="C137" i="2"/>
  <c r="C136" i="2"/>
  <c r="C135" i="2"/>
  <c r="C134" i="2"/>
  <c r="C133" i="2"/>
  <c r="C132" i="2"/>
  <c r="C131" i="2"/>
  <c r="C130" i="2"/>
  <c r="C129" i="2"/>
  <c r="C128" i="2"/>
  <c r="C127" i="2"/>
  <c r="C126" i="2"/>
  <c r="C158" i="2" s="1"/>
  <c r="C125" i="2"/>
  <c r="C124" i="2"/>
  <c r="E122" i="2"/>
  <c r="C121" i="2"/>
  <c r="C120" i="2"/>
  <c r="C119" i="2"/>
  <c r="C118" i="2"/>
  <c r="C117" i="2"/>
  <c r="C116" i="2"/>
  <c r="C115" i="2"/>
  <c r="C114" i="2"/>
  <c r="C113" i="2"/>
  <c r="C112" i="2"/>
  <c r="C111" i="2"/>
  <c r="C110" i="2"/>
  <c r="C109" i="2"/>
  <c r="C106" i="2" s="1"/>
  <c r="C122" i="2" s="1"/>
  <c r="C108" i="2"/>
  <c r="C107" i="2"/>
  <c r="F106" i="2"/>
  <c r="F122" i="2" s="1"/>
  <c r="E106" i="2"/>
  <c r="D106" i="2"/>
  <c r="D122" i="2" s="1"/>
  <c r="F104" i="2"/>
  <c r="D104" i="2"/>
  <c r="C103" i="2"/>
  <c r="F102" i="2"/>
  <c r="E102" i="2"/>
  <c r="E104" i="2" s="1"/>
  <c r="D102" i="2"/>
  <c r="C102" i="2"/>
  <c r="C104" i="2" s="1"/>
  <c r="C99" i="2"/>
  <c r="C98" i="2"/>
  <c r="C97" i="2"/>
  <c r="C96" i="2"/>
  <c r="C95" i="2"/>
  <c r="C94" i="2"/>
  <c r="C93" i="2"/>
  <c r="C92" i="2"/>
  <c r="F91" i="2"/>
  <c r="E91" i="2"/>
  <c r="D91" i="2"/>
  <c r="C91" i="2"/>
  <c r="C90" i="2"/>
  <c r="C89" i="2"/>
  <c r="C88" i="2"/>
  <c r="C87" i="2"/>
  <c r="C86" i="2"/>
  <c r="C85" i="2"/>
  <c r="C82" i="2" s="1"/>
  <c r="C84" i="2"/>
  <c r="C83" i="2"/>
  <c r="F82" i="2"/>
  <c r="E82" i="2"/>
  <c r="D82" i="2"/>
  <c r="C81" i="2"/>
  <c r="C80" i="2"/>
  <c r="C79" i="2"/>
  <c r="C78" i="2"/>
  <c r="C77" i="2"/>
  <c r="C76" i="2"/>
  <c r="C73" i="2" s="1"/>
  <c r="C75" i="2"/>
  <c r="C74" i="2"/>
  <c r="F73" i="2"/>
  <c r="E73" i="2"/>
  <c r="E72" i="2" s="1"/>
  <c r="E100" i="2" s="1"/>
  <c r="D73" i="2"/>
  <c r="F72" i="2"/>
  <c r="F100" i="2" s="1"/>
  <c r="D72" i="2"/>
  <c r="D100" i="2" s="1"/>
  <c r="E70" i="2"/>
  <c r="C69" i="2"/>
  <c r="C68" i="2"/>
  <c r="C67" i="2"/>
  <c r="C66" i="2"/>
  <c r="C65" i="2"/>
  <c r="C64" i="2"/>
  <c r="C63" i="2"/>
  <c r="C62" i="2"/>
  <c r="C61" i="2"/>
  <c r="C60" i="2"/>
  <c r="C58" i="2" s="1"/>
  <c r="C57" i="2" s="1"/>
  <c r="C70" i="2" s="1"/>
  <c r="C59" i="2"/>
  <c r="F58" i="2"/>
  <c r="E58" i="2"/>
  <c r="D58" i="2"/>
  <c r="D57" i="2" s="1"/>
  <c r="D70" i="2" s="1"/>
  <c r="F57" i="2"/>
  <c r="F70" i="2" s="1"/>
  <c r="E57" i="2"/>
  <c r="F55" i="2"/>
  <c r="D55" i="2"/>
  <c r="C54" i="2"/>
  <c r="C53" i="2"/>
  <c r="C52" i="2"/>
  <c r="C51" i="2"/>
  <c r="C50" i="2"/>
  <c r="C49" i="2"/>
  <c r="C48" i="2"/>
  <c r="C47" i="2"/>
  <c r="C46" i="2"/>
  <c r="C45" i="2"/>
  <c r="C44" i="2"/>
  <c r="C43" i="2" s="1"/>
  <c r="C55" i="2" s="1"/>
  <c r="F43" i="2"/>
  <c r="E43" i="2"/>
  <c r="E55" i="2" s="1"/>
  <c r="D43" i="2"/>
  <c r="C40" i="2"/>
  <c r="C39" i="2"/>
  <c r="C37" i="2" s="1"/>
  <c r="C38" i="2"/>
  <c r="F37" i="2"/>
  <c r="E37" i="2"/>
  <c r="D37" i="2"/>
  <c r="C36" i="2"/>
  <c r="C35" i="2"/>
  <c r="C34" i="2"/>
  <c r="C33" i="2"/>
  <c r="C32" i="2"/>
  <c r="C31" i="2"/>
  <c r="C30" i="2"/>
  <c r="C29" i="2"/>
  <c r="C28" i="2"/>
  <c r="C27" i="2"/>
  <c r="C26" i="2"/>
  <c r="C25" i="2"/>
  <c r="F16" i="2"/>
  <c r="F14" i="2" s="1"/>
  <c r="F41" i="2" s="1"/>
  <c r="F159" i="2" s="1"/>
  <c r="E16" i="2"/>
  <c r="D16" i="2"/>
  <c r="D14" i="2" s="1"/>
  <c r="D41" i="2" s="1"/>
  <c r="D159" i="2" s="1"/>
  <c r="C16" i="2"/>
  <c r="C15" i="2"/>
  <c r="C14" i="2" s="1"/>
  <c r="C41" i="2" s="1"/>
  <c r="E14" i="2"/>
  <c r="E41" i="2" s="1"/>
  <c r="C56" i="11" l="1"/>
  <c r="P73" i="10"/>
  <c r="P40" i="10"/>
  <c r="E171" i="10"/>
  <c r="Q40" i="10"/>
  <c r="F171" i="10"/>
  <c r="R171" i="10" s="1"/>
  <c r="R40" i="10"/>
  <c r="O14" i="10"/>
  <c r="O76" i="10"/>
  <c r="C14" i="10"/>
  <c r="C40" i="10" s="1"/>
  <c r="R61" i="10"/>
  <c r="D75" i="10"/>
  <c r="D103" i="10" s="1"/>
  <c r="D171" i="10" s="1"/>
  <c r="R75" i="10"/>
  <c r="R103" i="10" s="1"/>
  <c r="O77" i="10"/>
  <c r="O86" i="10"/>
  <c r="C105" i="10"/>
  <c r="C110" i="10" s="1"/>
  <c r="O107" i="10"/>
  <c r="O162" i="10"/>
  <c r="P37" i="10"/>
  <c r="O39" i="10"/>
  <c r="C42" i="10"/>
  <c r="C56" i="10" s="1"/>
  <c r="K56" i="10"/>
  <c r="K171" i="10" s="1"/>
  <c r="R58" i="10"/>
  <c r="C94" i="10"/>
  <c r="O94" i="10" s="1"/>
  <c r="I171" i="10"/>
  <c r="O61" i="10"/>
  <c r="G105" i="10"/>
  <c r="G110" i="10" s="1"/>
  <c r="G171" i="10" s="1"/>
  <c r="O109" i="10"/>
  <c r="O105" i="10" s="1"/>
  <c r="O110" i="10" s="1"/>
  <c r="O45" i="10"/>
  <c r="O42" i="10" s="1"/>
  <c r="O56" i="10" s="1"/>
  <c r="O58" i="10"/>
  <c r="K170" i="10"/>
  <c r="C112" i="10"/>
  <c r="C130" i="10" s="1"/>
  <c r="O130" i="10" s="1"/>
  <c r="C162" i="10"/>
  <c r="C170" i="10" s="1"/>
  <c r="O170" i="10" s="1"/>
  <c r="L170" i="10"/>
  <c r="L171" i="10" s="1"/>
  <c r="F27" i="8"/>
  <c r="F52" i="8" s="1"/>
  <c r="C27" i="8"/>
  <c r="C52" i="8" s="1"/>
  <c r="D27" i="8"/>
  <c r="D52" i="8" s="1"/>
  <c r="D41" i="3"/>
  <c r="D52" i="3" s="1"/>
  <c r="C159" i="2"/>
  <c r="E159" i="2"/>
  <c r="C72" i="2"/>
  <c r="C100" i="2" s="1"/>
  <c r="D51" i="7"/>
  <c r="C51" i="7"/>
  <c r="C53" i="7" s="1"/>
  <c r="C20" i="7"/>
  <c r="C49" i="6"/>
  <c r="D48" i="6"/>
  <c r="D47" i="6"/>
  <c r="D46" i="6"/>
  <c r="D45" i="6"/>
  <c r="D44" i="6"/>
  <c r="D43" i="6"/>
  <c r="D42" i="6"/>
  <c r="D41" i="6"/>
  <c r="D40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F49" i="5"/>
  <c r="E49" i="5"/>
  <c r="D49" i="5"/>
  <c r="C49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F46" i="4"/>
  <c r="E46" i="4"/>
  <c r="D46" i="4"/>
  <c r="C46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P171" i="10" l="1"/>
  <c r="O75" i="10"/>
  <c r="P170" i="10"/>
  <c r="O40" i="10"/>
  <c r="C75" i="10"/>
  <c r="C103" i="10" s="1"/>
  <c r="O103" i="10" s="1"/>
  <c r="Q171" i="10"/>
  <c r="C171" i="10" l="1"/>
  <c r="O171" i="10" s="1"/>
</calcChain>
</file>

<file path=xl/sharedStrings.xml><?xml version="1.0" encoding="utf-8"?>
<sst xmlns="http://schemas.openxmlformats.org/spreadsheetml/2006/main" count="860" uniqueCount="334">
  <si>
    <t>Trakų rajono savivaldybės</t>
  </si>
  <si>
    <t>tarybos 2019 m. vasario 21 d.</t>
  </si>
  <si>
    <t>tūkst. Eur</t>
  </si>
  <si>
    <t>Eil. Nr.</t>
  </si>
  <si>
    <t>IŠ VISO</t>
  </si>
  <si>
    <t>Mokestis už aplinkos teršimą</t>
  </si>
  <si>
    <t>Europos Sąjungos finansinės paramos lėšos (projektams finansuoti)</t>
  </si>
  <si>
    <t>Savivaldybių mokykloms (klasėms arba grupėms), turinčioms specialiųjų ugdymosi poreikių mokinių</t>
  </si>
  <si>
    <t>Lėšos, skirtos mokytojų, dirbančių pagal neformaliojo vaikų švietimo (išskyrus ikimokyklinio ir priešmokyklinio ugdymo) programas savivaldybių mokyklose, kurios yra priskirtos LR švietimo įstatymo 41 str. 13 d. 2 punkte nurodytoms mokyklų grupėms ir kurių teisinė forma yra biudžetinė įstaiga, darbo apmokėjimui 2019 metais</t>
  </si>
  <si>
    <t>Lentvario Motiejaus Šimelionio gimnazijos pastato rekonstravimas ir modernizavimas didinant energetines priemones</t>
  </si>
  <si>
    <t>Dotacija pagal 2014-2020 m. ES fondų investicijų veiksmų programą įgyvendinamų projektų nuosavam indėliui užtikrinti (VIPA)</t>
  </si>
  <si>
    <t>2 priedas</t>
  </si>
  <si>
    <t xml:space="preserve">Trakų rajono savivaldybės 2019 metų asignavimai </t>
  </si>
  <si>
    <t>savarankiškosioms funkcijoms atlikti</t>
  </si>
  <si>
    <t>Programos /Asignavimų valdytojo pavadinimas</t>
  </si>
  <si>
    <t>Iš viso</t>
  </si>
  <si>
    <t>Iš jų:</t>
  </si>
  <si>
    <t>išlaidoms</t>
  </si>
  <si>
    <t>iš viso</t>
  </si>
  <si>
    <t>iš jų darbo užmokesčiui</t>
  </si>
  <si>
    <t>turtui įsigyti</t>
  </si>
  <si>
    <t>Savivaldybės valdymo programa (1)</t>
  </si>
  <si>
    <t>Savivaldybės administracija:</t>
  </si>
  <si>
    <t xml:space="preserve">Savivaldybės administracijos valdymo išlaidos </t>
  </si>
  <si>
    <t>Seniūnijų valdymo išlaidos:</t>
  </si>
  <si>
    <t>Aukštadvario seniūnija</t>
  </si>
  <si>
    <t>Grendavės seniūnija</t>
  </si>
  <si>
    <t>Lentvario seniūnija</t>
  </si>
  <si>
    <t>Onuškio seniūnija</t>
  </si>
  <si>
    <t xml:space="preserve">Paluknio seniūnija </t>
  </si>
  <si>
    <t>Rūdiškių seniūnija</t>
  </si>
  <si>
    <t>Senųjų Trakų seniūnija</t>
  </si>
  <si>
    <t>Trakų seniūnija</t>
  </si>
  <si>
    <t>Savivaldos darbo organizavimas</t>
  </si>
  <si>
    <t>Mero reprezentacinės išlaidos</t>
  </si>
  <si>
    <t xml:space="preserve">Daugiabučių namų bendrijų rėmimas </t>
  </si>
  <si>
    <t>Daugiabučių namų atnaujinimo administravimo ir aplinkos sutvarkymo  išlaidos</t>
  </si>
  <si>
    <t>Administracijos direktoriaus rezervas (ekstremalioms situacijoms ir (ar) ekstremaliesiems įvykiams likviduoti)</t>
  </si>
  <si>
    <t xml:space="preserve"> Nusikalstamumo prevencijos  programa ,,Saugi bendruomenė"</t>
  </si>
  <si>
    <t>UAB ,,Trakų autobusai" kompensavimas už nuostolingus maršrutus</t>
  </si>
  <si>
    <t>UAB ,,VAATC" įstatinio kapitalo didinimas</t>
  </si>
  <si>
    <t>Socialinio būsto fondo plėtra</t>
  </si>
  <si>
    <t xml:space="preserve">UAB Trakų paslaugos (rinkliava už naudojimąsi viešąja infrastruktūra) </t>
  </si>
  <si>
    <t>Informacijos sklaidos programa</t>
  </si>
  <si>
    <t>Savivaldybės kontrolės ir audito tarnyba</t>
  </si>
  <si>
    <t>Ekonominės analizės, finansų ir biudžeto skyrius</t>
  </si>
  <si>
    <t>Palūkanų mokėjimas ir banko paslaugos</t>
  </si>
  <si>
    <t>Paskolų grąžinimas</t>
  </si>
  <si>
    <t>Priešgaisrinė gelbėjimo įstaiga</t>
  </si>
  <si>
    <t>Iš viso programai</t>
  </si>
  <si>
    <t>Socialinės paramos ir sveikatos apsaugos paslaugų kokybės gerinimo programa (2)</t>
  </si>
  <si>
    <t>Socialinės pašalpos</t>
  </si>
  <si>
    <t>Būsto šildymo, karšto ir geriamojo vandens išlaidų kompensacijų teikimas</t>
  </si>
  <si>
    <t>Socialinės programos ir parama</t>
  </si>
  <si>
    <t>Socialiai išskirtinų gyventojų grupių važiavimo išlaidų kompensavimas</t>
  </si>
  <si>
    <t>Savivaldybės gyventojų dantų protezavimo paslaugų išlaidų kompensavimas</t>
  </si>
  <si>
    <t>Narkomanijos prevencijos programa</t>
  </si>
  <si>
    <t>Visuomenės sveikatos biuras</t>
  </si>
  <si>
    <t>Trakų globos ir socialinių paslaugų centras</t>
  </si>
  <si>
    <t>Čižiūnų socialinių paslaugų centras</t>
  </si>
  <si>
    <t>Lentvario kompleksinių paslaugų šeimos centras</t>
  </si>
  <si>
    <t>Trakų rajono paramos šeimai ir vaikams centras</t>
  </si>
  <si>
    <t>Aplinkos apsaugos, kaimo plėtros ir verslo skatinimo programa (3)</t>
  </si>
  <si>
    <t>Stambiagabaritinių atliekų ir šiukšlių tvarkymas:</t>
  </si>
  <si>
    <t>Komunalinių atliekų tvarkymas ir administravimas</t>
  </si>
  <si>
    <t xml:space="preserve">Žemdirbių rėmimo programa </t>
  </si>
  <si>
    <t>Smulkaus ir vidutinio verslo rėmimas</t>
  </si>
  <si>
    <t>Viešosios infrastruktūros priežiūros ir plėtros programa (4)</t>
  </si>
  <si>
    <t>Rajono seniūnijų gatvių apšvietimas ir priežiūra:</t>
  </si>
  <si>
    <t>Kapinių tvarkymas ir priežiūra:</t>
  </si>
  <si>
    <t>Miestų tvarkymo ir valymo darbai:</t>
  </si>
  <si>
    <t>Techninių projektų, bendrųjų ekspertizių, kiti projektavimo darbai ir GIS</t>
  </si>
  <si>
    <t>Žemės sklypų planams ir kitiems dokumentams rengti, vadovaujantis LRV nutarimais Nr. 1023 ir Nr.260)</t>
  </si>
  <si>
    <t>Kultūros paveldo objektų tvarkyba ir apskaita</t>
  </si>
  <si>
    <t>VšĮ Trakų ligoninės remontas ir įrangos įsigijimas</t>
  </si>
  <si>
    <t>Statybos ir remonto darbai</t>
  </si>
  <si>
    <t>Trakų kurortinės teritorijos programa</t>
  </si>
  <si>
    <t>Investicijų programa (5)</t>
  </si>
  <si>
    <t>ES ir kitos tarptautinės finansinės paramos lėšos</t>
  </si>
  <si>
    <t>Kultūros ir turizmo, sporto, jaunimo ir bendruomenių veiklos aktyvinimo programa (6)</t>
  </si>
  <si>
    <t>Kultūros programos ir renginiai</t>
  </si>
  <si>
    <t>Trakai - Lietuvos kultūros sostinė</t>
  </si>
  <si>
    <t xml:space="preserve">VšĮ Trakų turizmo informacijos centro 2019 m. veiklos programa  </t>
  </si>
  <si>
    <t>VšĮ Trakų kultūros rūmų 2019 m. veiklos programa</t>
  </si>
  <si>
    <t>VšĮ Lentvario kultūros rūmų 2019 m. veiklos programa</t>
  </si>
  <si>
    <t>Meno kolektyvų veikla</t>
  </si>
  <si>
    <t>Jaunimo ir vaikų programos</t>
  </si>
  <si>
    <t>Religinių bendrijų rėmimas</t>
  </si>
  <si>
    <t>Bendruomenių veiklos programos</t>
  </si>
  <si>
    <t>Sporto programos</t>
  </si>
  <si>
    <t>Tarptautinio bendradarbiavimo programa</t>
  </si>
  <si>
    <t>Rūdiškių kultūros centras</t>
  </si>
  <si>
    <t>Jaunimo turizmo ir laisvalaikio centras</t>
  </si>
  <si>
    <t>Viešoji  biblioteka</t>
  </si>
  <si>
    <t>Kūno kultūros ir sporto centras</t>
  </si>
  <si>
    <t>Ugdymo kokybės ir mokymosi aplinkos užtikrinimo programa (7)</t>
  </si>
  <si>
    <t xml:space="preserve">Aukštadvario mokykla-darželis ,,Gandriukas" </t>
  </si>
  <si>
    <t>Bražuolės lopšelis-darželis</t>
  </si>
  <si>
    <t>Lentvario lopšelis-darželis ,,Šilas"</t>
  </si>
  <si>
    <t>Lentvario lopšelis-darželis ,,Svajonėlė"</t>
  </si>
  <si>
    <t>Onuškio vaikų  darželis</t>
  </si>
  <si>
    <t>Paluknio vaikų lopšelis-darželis</t>
  </si>
  <si>
    <t>Rūdiškių vaikų lopšelis-darželis ,,Pasaka"</t>
  </si>
  <si>
    <t>Senųjų Trakų vaikų lopšelis-darželis</t>
  </si>
  <si>
    <t>Trakų  lopšelis-darželis ,,Ežerėlis"</t>
  </si>
  <si>
    <t>Trakų lopšelis-darželis ,,Obelėlė"</t>
  </si>
  <si>
    <t>Aukštadvario gimnazija</t>
  </si>
  <si>
    <t>Lentvario Versmės gimnazija</t>
  </si>
  <si>
    <t>Lentvario Henriko Senkevičiaus gimnazija</t>
  </si>
  <si>
    <t>Lentvario pradinė mokykla</t>
  </si>
  <si>
    <t>Lentvario Motiejaus Šimelionio gimnazija</t>
  </si>
  <si>
    <t>Onuškio Donato Malinausko gimnazija</t>
  </si>
  <si>
    <t>Paluknio ,,Medeinos" gimnazija</t>
  </si>
  <si>
    <t>Paluknio Longino Komolovskio gimnazija</t>
  </si>
  <si>
    <t>Rūdiškių gimnazija</t>
  </si>
  <si>
    <t>Senųjų Trakų Kęstučio pagrindinė mokykla</t>
  </si>
  <si>
    <t>Trakų gimnazija</t>
  </si>
  <si>
    <t>Trakų Vytauto Didžiojo gimnazija</t>
  </si>
  <si>
    <t>Trakų pradinė mokykla</t>
  </si>
  <si>
    <t>Bijūnų mokykla-daugiafunkcis centras</t>
  </si>
  <si>
    <t>Senųjų Trakų A.Stelmachovskio pagrindinė mokykla</t>
  </si>
  <si>
    <t>Trakų suaugusiųjų mokymo centras</t>
  </si>
  <si>
    <t>Rykantų universalus daugiafunkcis centras</t>
  </si>
  <si>
    <t>Rūdiškių muzikos mokykla</t>
  </si>
  <si>
    <t>Trakų meno mokykla</t>
  </si>
  <si>
    <t>Trakų rajono savivaldybės pedagoginė psichologinė tarnyba</t>
  </si>
  <si>
    <t>Vaikų socializacijos programų, prevencinių programų ir kitų švietimo srities renginių rėmimas</t>
  </si>
  <si>
    <t>Transporto lengvatos mokiniams</t>
  </si>
  <si>
    <t>Modulinių darželių veiklos organizavimas</t>
  </si>
  <si>
    <t>3 priedas</t>
  </si>
  <si>
    <t>2019 metų speciali tikslinė dotacija valstybinėms (valstybės perduotoms savivaldybėms) funkcijoms atlikti</t>
  </si>
  <si>
    <t>iš jų:</t>
  </si>
  <si>
    <t>Funkcijos pavadinimas</t>
  </si>
  <si>
    <t>Asignavimų valdytojas</t>
  </si>
  <si>
    <t xml:space="preserve">Iš viso </t>
  </si>
  <si>
    <t xml:space="preserve">turtui </t>
  </si>
  <si>
    <t>įsigyti</t>
  </si>
  <si>
    <t>Gyventojų registro tvarkymas ir duomenų valstybės registrui teikimas</t>
  </si>
  <si>
    <t>Savivaldybės administracija</t>
  </si>
  <si>
    <t>Gyvenamosios vietos deklaravimas:</t>
  </si>
  <si>
    <t>Duomenų teikimas Valstybės suteiktos pagalbos registrui</t>
  </si>
  <si>
    <t>Civilinės būklės aktų registravimas</t>
  </si>
  <si>
    <t>Civilinės saugos organizavimas</t>
  </si>
  <si>
    <t>Archyvinių dokumentų tvarkymas</t>
  </si>
  <si>
    <t>Valstyb.kalbos vartojimo ir taisyklingumo kontrolė</t>
  </si>
  <si>
    <t>Žemės ūkio funkcijoms vykdyti</t>
  </si>
  <si>
    <t>Melioracijai ir dirvoms kalkinti</t>
  </si>
  <si>
    <t>Dalyvavimas rengiant ir vykdant mobilizaciją</t>
  </si>
  <si>
    <t xml:space="preserve">Jaunimo teisių apsauga </t>
  </si>
  <si>
    <t>Savivaldybių patvirtintoms užimtumo didinimo programoms įgyvendinti:</t>
  </si>
  <si>
    <t>Pirminė teisinė pagalba</t>
  </si>
  <si>
    <t>Priešgaisrinių tarnybų organizavimas</t>
  </si>
  <si>
    <t xml:space="preserve">Būsto nuomos mokesčio daliai kompensuoti </t>
  </si>
  <si>
    <t>Savivaldybės erdvinių duomenų rinkinio tvarkymas</t>
  </si>
  <si>
    <t>Socialinių išmokų ir kompensacijų skaičiavimas ir mokėjimas</t>
  </si>
  <si>
    <t xml:space="preserve">Socialinė parama mokiniams </t>
  </si>
  <si>
    <t>Socialinės paslaugos (asmenų su sunkia negalia socialinei globai)</t>
  </si>
  <si>
    <t>Socialinės paslaugos (soc. darbuotojams darbui su socialinės rizikos šeimomis)</t>
  </si>
  <si>
    <t>Mokinių visuomenės sveikatos priežiūra</t>
  </si>
  <si>
    <t>Visuomenės sveikatos stiprinimas ir stebėsena</t>
  </si>
  <si>
    <t>Neveiksnių asmenų būklės peržiūrėjimui užtikrinti</t>
  </si>
  <si>
    <t>4 priedas</t>
  </si>
  <si>
    <t>2019 metų speciali tikslinė dotacija ugdymo reikmėms finansuoti</t>
  </si>
  <si>
    <t>Įstaigos pavadinimas</t>
  </si>
  <si>
    <t xml:space="preserve">                 Lėšos ugdymo finansavimo poreikių skirtumams sumažinti (2,4%)</t>
  </si>
  <si>
    <t xml:space="preserve">                Lėšos mokymosi pasiekimų patikrinimams organizuoti ir vykdyti</t>
  </si>
  <si>
    <t>VšĮ mokymo namai ,,Patirčių slėnis"</t>
  </si>
  <si>
    <t>5 priedas</t>
  </si>
  <si>
    <t>Trakų rajono savivaldybės 2019 metų biudžetinių įstaigų pajamų įmokos</t>
  </si>
  <si>
    <t xml:space="preserve">į savivaldybės biudžetą </t>
  </si>
  <si>
    <t xml:space="preserve">iš jų: </t>
  </si>
  <si>
    <t xml:space="preserve"> Iš viso </t>
  </si>
  <si>
    <t>už ilgalaikio ir trumpalaikio materialiojo turto nuomą</t>
  </si>
  <si>
    <t xml:space="preserve"> įmokos už išlaikymą švietimo, socialinės apsaugos ir kitose įstaigose</t>
  </si>
  <si>
    <t xml:space="preserve"> pajamos už prekes ir paslaugas</t>
  </si>
  <si>
    <t xml:space="preserve">Čižiūnų socialinių paslaugų centras </t>
  </si>
  <si>
    <t>Viešoji biblioteka</t>
  </si>
  <si>
    <t>Paramos šeimai ir vaikams centras</t>
  </si>
  <si>
    <t>Trakų lopšelis-darželis ,,Ežerėlis"</t>
  </si>
  <si>
    <t>Senųjų Trakų A. Stelmachovskio pagrindinė mokykla</t>
  </si>
  <si>
    <t>6 priedas</t>
  </si>
  <si>
    <t xml:space="preserve">Trakų rajono savivaldybės 2019 metų biudžetinių įstaigų asignavimai </t>
  </si>
  <si>
    <t>iš įstaigų gautų pajamų</t>
  </si>
  <si>
    <t>2019 m. asignavimai iš viso</t>
  </si>
  <si>
    <t>tarybos 2019 m. vasario      d.</t>
  </si>
  <si>
    <t>7 priedas</t>
  </si>
  <si>
    <t>TRAKŲ RAJONO APLINKOS APSAUGOS RĖMIMO SPECIALIOSIOS PROGRAMOS 2019 METŲ PRIEMONIŲ SĄMATA</t>
  </si>
  <si>
    <t>Pajamos</t>
  </si>
  <si>
    <t>Pajamų šaltinis</t>
  </si>
  <si>
    <t>Planuojamos lėšos (tūkst. Eur)</t>
  </si>
  <si>
    <t>1.</t>
  </si>
  <si>
    <t>2.</t>
  </si>
  <si>
    <t xml:space="preserve">Mokestis už medžiojamųjų gyvūnų išteklių naudojimą </t>
  </si>
  <si>
    <t>3.</t>
  </si>
  <si>
    <t>Mokestis už valstybinius gamtos išteklius</t>
  </si>
  <si>
    <t>4.</t>
  </si>
  <si>
    <t>Savanoriškos juridinių ir fizinių asmenų įmokos ir kitos teisėtai gautos lėšos</t>
  </si>
  <si>
    <t>5.</t>
  </si>
  <si>
    <t>Lėšos, gautos kaip želdinių atkuriamosios vertės kompensacija</t>
  </si>
  <si>
    <t>6.</t>
  </si>
  <si>
    <t xml:space="preserve">2018 metų lėšų likutis, išskyrus mokestį už medžiojamųjų gyvūnų išteklių naudojimą </t>
  </si>
  <si>
    <t>7.</t>
  </si>
  <si>
    <t>2018 metų mokesčio už medžiojamųjų gyvūnų išteklių naudojimą likutis</t>
  </si>
  <si>
    <t>8.</t>
  </si>
  <si>
    <t>2018 metų Savivaldybės visuomenės sveikatos rėmimo specialiajai programai skirtų lėšų likutis</t>
  </si>
  <si>
    <t>Išlaidos</t>
  </si>
  <si>
    <t>Savivaldybės visuomenės sveikatos rėmimo specialiajai programai skirtinos lėšos</t>
  </si>
  <si>
    <t>Lėšos (tūkst. Eur)</t>
  </si>
  <si>
    <t>Iš 2018 m. likučio</t>
  </si>
  <si>
    <t>Iš 2019 m. pajamų</t>
  </si>
  <si>
    <t>20 procentų Savivaldybių aplinkos apsaugos rėmimo specialiosios programos lėšų, neįskaitant įplaukų už medžioklės plotų naudotojų mokesčius, mokamus įstatymų nustatytomis proporcijomis ir tvarka už medžiojamųjų gyvūnų išteklių naudojimą</t>
  </si>
  <si>
    <t>(2) Priemonės, kurioms finansuoti skiriamos lėšos, surinktos už medžiojamųjų gyvūnų išteklių naudojimą</t>
  </si>
  <si>
    <t>Priemonės pavadinimas</t>
  </si>
  <si>
    <t>2.1.</t>
  </si>
  <si>
    <t>Žemės sklypų, kuriuose medžiolė nėra uždrausta, savininkų, valdytojų ir naudotojų, įgyvendinamos žalos prevencijos priemonės, kuriomis jie siekia išvengti medžiojamųjų gyvūnų daromos žalos</t>
  </si>
  <si>
    <r>
      <t>(3)</t>
    </r>
    <r>
      <rPr>
        <b/>
        <sz val="12"/>
        <color indexed="8"/>
        <rFont val="Times New Roman"/>
        <family val="1"/>
        <charset val="186"/>
      </rPr>
      <t xml:space="preserve"> Kitos aplinkosaugos priemonės, kurioms įgyvendinti skiriamos programos lėšos</t>
    </r>
  </si>
  <si>
    <t>Lėšos, (tūkst. Eur)</t>
  </si>
  <si>
    <t>3.1.</t>
  </si>
  <si>
    <t>Aplinkos kokybės gerinimo ir apsaugos, aplinkos monitoringo, prevencinės, aplinkos atkūrimo priemonės</t>
  </si>
  <si>
    <t>3.1.1.</t>
  </si>
  <si>
    <t>Sosnovskio barščių naikinimo ir kontrolės įgyvendinimo darbai</t>
  </si>
  <si>
    <t>3.1.2.</t>
  </si>
  <si>
    <t>Išvalytų ežerų vandens kokybės monitoringui</t>
  </si>
  <si>
    <t>3.1.3.</t>
  </si>
  <si>
    <t>Perteklinės augalijos Trakų ežeryne šalinimui</t>
  </si>
  <si>
    <t>3.1.4.</t>
  </si>
  <si>
    <t>Ežerų vandens kokybei stebėti skirtos įrangos įsigijimas</t>
  </si>
  <si>
    <t>3.1.5.</t>
  </si>
  <si>
    <t>Laukinių gyvūnų daromos žalos prevencinės priemonės</t>
  </si>
  <si>
    <t>3.1.6.</t>
  </si>
  <si>
    <t>Gandralizdžių perkėlimo nuo elektros stulpų darbai</t>
  </si>
  <si>
    <t>3.2.</t>
  </si>
  <si>
    <t>Atliekų tvarkymo infrastruktūros plėtros priemonės</t>
  </si>
  <si>
    <t>3.2.1.</t>
  </si>
  <si>
    <t xml:space="preserve">Konsultacinės paslaugos, susijusios su dvinarės vietinės rinkliavos  už komunalinių atliekų  tvarkymą įvedimu ir įgyvendinimu </t>
  </si>
  <si>
    <t>3.2.2.</t>
  </si>
  <si>
    <t>Vietinės rikliavos administravimo  programos įsigijimui</t>
  </si>
  <si>
    <t>3.2.3.</t>
  </si>
  <si>
    <t>Asbesto turinčių gaminių atliekų surinkimui apvažiavimo būdu, transportavimui ir saugiam šalinimui</t>
  </si>
  <si>
    <t>3.2.4.</t>
  </si>
  <si>
    <t>Požeminių ir pusiau požeminių konteinerių remonto paslaugos</t>
  </si>
  <si>
    <t>3.2.5.</t>
  </si>
  <si>
    <t>Tekstilės atliekoms skirtų konteinerių įsigijimas</t>
  </si>
  <si>
    <t>3.3.</t>
  </si>
  <si>
    <t>Atliekų, kurių turėtojo nustatyti neįmanoma arba kuris nebeegzistuoja, tvarkymo priemonės</t>
  </si>
  <si>
    <t>3.3.1.</t>
  </si>
  <si>
    <t>Užterštų teritorijų išvalymui</t>
  </si>
  <si>
    <t>3.3.2.</t>
  </si>
  <si>
    <t>Bešeimininkių padangų išvežimo utilizavimui paslaugos</t>
  </si>
  <si>
    <t>3.4.</t>
  </si>
  <si>
    <t>Želdynų ir želdinių apsaugos, tvarkymo, būklės stebėsenos, želdynų kūrimo, želdinių veisimo ir inventorizavimo priemonės</t>
  </si>
  <si>
    <t>3.4.1.</t>
  </si>
  <si>
    <t>Želdynų kūrimui, želdinių veisimui ir želdynų tvarkymui</t>
  </si>
  <si>
    <t>3.5.</t>
  </si>
  <si>
    <t>Visuomenės švietimo ir mokymo aplinkosaugos klausimais priemonės</t>
  </si>
  <si>
    <t>3.5.1.</t>
  </si>
  <si>
    <t>Aplinkosauginiams renginiams, aplinkosauginės informacijos publikavimui spaudoje</t>
  </si>
  <si>
    <t>Iš viso:</t>
  </si>
  <si>
    <t>Iš viso iš 2018 m. likučio ir 2019 m. pajamų:</t>
  </si>
  <si>
    <t>8 priedas</t>
  </si>
  <si>
    <t>Valstybės biudžeto specialios tikslinės dotacijos, kitos dotacijos 2019 metams</t>
  </si>
  <si>
    <t>Trakų rajono savivaldybės biudžetui ir skolintos lėšos</t>
  </si>
  <si>
    <t>Specialios tikslinės dotacijos</t>
  </si>
  <si>
    <t xml:space="preserve">Valstybės biudžeto specialios tikslinės lėšos ir dotacijos pagal 2014-2020 metų ES fondų investicijų veiksmų programą įgyvendinamų projektų nuosavam indėliui užtikrinti </t>
  </si>
  <si>
    <t>Dotacijos pagal 2014-2020 metų ES fondų investicijų veiksmų programą įgyvendinamų projektų nuosavam indėliui užtikrinti (VIPA)</t>
  </si>
  <si>
    <t>Europos Sąjungos finansinės paramos lėšos</t>
  </si>
  <si>
    <t>Skolintos lėšos</t>
  </si>
  <si>
    <t>Skolintos lėšos investiciniams projektams finansuoti</t>
  </si>
  <si>
    <t>Neformaliojo vaikų švietimo paslaugų plėtrai</t>
  </si>
  <si>
    <t>Kitos dotacijos</t>
  </si>
  <si>
    <t>IŠ VISO (16+33+40)</t>
  </si>
  <si>
    <t>PATVIRTINTA</t>
  </si>
  <si>
    <t>Trakų rajono savivaldybės tarybos</t>
  </si>
  <si>
    <t>9 priedas</t>
  </si>
  <si>
    <t>TRAKŲ RAJONO SAVIVALDYBĖS 2019 METŲ MELIORACIJOS DARBŲ,</t>
  </si>
  <si>
    <t xml:space="preserve">        FINANSUOJAMŲ VALSTYBĖS BIUDŽETO LĖŠOMIS, SĄRAŠAS</t>
  </si>
  <si>
    <t>Eur</t>
  </si>
  <si>
    <t>Darbų pavadinimas</t>
  </si>
  <si>
    <t>Mato vnt.</t>
  </si>
  <si>
    <t>Kiekis</t>
  </si>
  <si>
    <t>Darbų vertė Eur.</t>
  </si>
  <si>
    <t>Pastabos</t>
  </si>
  <si>
    <t>I. MELIORACIJOS STATINIŲ PRIEŽIŪRA</t>
  </si>
  <si>
    <t>Potencialiai pavojingų užtvankų priežiūros darbai</t>
  </si>
  <si>
    <t>vnt</t>
  </si>
  <si>
    <t>6 025</t>
  </si>
  <si>
    <t>Trakų raj. Senųjų Trakų kadastrinės vietovės Senojo Tarpupio k.  melioracijos griovių L-21, L-21-1, L-21-1-2, L-19 ir Luknos upės priežiūros darbai</t>
  </si>
  <si>
    <t>ha</t>
  </si>
  <si>
    <t>4 482</t>
  </si>
  <si>
    <t>Čižiūnų kadastrinės vietovės  Ūbiškių kaimo melioracijos griovių priežiūros darbai</t>
  </si>
  <si>
    <t>3 371</t>
  </si>
  <si>
    <t>Aukštadvario kadastrinės vietovės Verknės upelio baseino  melioracijos griovių priežiūros darbai</t>
  </si>
  <si>
    <t xml:space="preserve">6 273  </t>
  </si>
  <si>
    <t>II. MELIORACIJOS STATINIŲ REMONTAS</t>
  </si>
  <si>
    <t>Trakų r. Grendavės kadastrinės vietovės  melioracijos griovių D-7, D-7-1, D-7-1-1 ir juose esančių statinių  remonto darbai (įskaitant projekto ekspertizę ir  darbų techninę priežiūrą)</t>
  </si>
  <si>
    <t>km</t>
  </si>
  <si>
    <t>20 191</t>
  </si>
  <si>
    <t>2019-2020 m.</t>
  </si>
  <si>
    <t xml:space="preserve">Melioracijos statiniuose, pavasarinio potvynio metu atsiradusių avarinių gedimų remontas </t>
  </si>
  <si>
    <t>9 000</t>
  </si>
  <si>
    <t>Trakų r. Alešiškių kadastrinės vietovės gelžbetoninių lieptų ir vandens pralaidos ant Samio up. remonto darbai</t>
  </si>
  <si>
    <t>11 150</t>
  </si>
  <si>
    <t>2018-2019 m.</t>
  </si>
  <si>
    <t>III. MELIORACIJOS STATINIŲ VALSTYBINĖ APSKAITA</t>
  </si>
  <si>
    <t xml:space="preserve">Melioracijos statinių ir melioruotos žemės kadastro sudarymas ir kompiuterinės apskaitos vykdymas </t>
  </si>
  <si>
    <t>9.</t>
  </si>
  <si>
    <t>Projektavimo darbai 2019 m. melioracijos statinių remonto darbų projektams</t>
  </si>
  <si>
    <t>62 000</t>
  </si>
  <si>
    <t>________________________________________________________________________________</t>
  </si>
  <si>
    <t>10 priedas</t>
  </si>
  <si>
    <t>Trakų rajono savivaldybės 2019 metų asignavimai</t>
  </si>
  <si>
    <t>Savarankiškosioms funkcijoms</t>
  </si>
  <si>
    <t>Specialios tikslinės dotacijos ir skolintos lėšos</t>
  </si>
  <si>
    <t>Iš įstaigų gautų pajamų</t>
  </si>
  <si>
    <t>Socialinio būsto fondo plėtrai</t>
  </si>
  <si>
    <t>Paskolų grąžinimas ir palūkanų mokėjimas</t>
  </si>
  <si>
    <t xml:space="preserve">Socialinės pašalpos </t>
  </si>
  <si>
    <t>Visuomenės sveikatos rėmimo specialioji programa</t>
  </si>
  <si>
    <t xml:space="preserve">Aplinkos apsaugos rėmimo specialioji programa </t>
  </si>
  <si>
    <t>Komunalinių atliekų tvarkymo, vežimo ir administravimo išlaidos</t>
  </si>
  <si>
    <t xml:space="preserve">Statybos ir remonto darbai </t>
  </si>
  <si>
    <t>Lentvario Motiejaus Šimelionio gimnazijos pastato rekonstravimas ir modernizavimas didinant energijos efektyvumą</t>
  </si>
  <si>
    <t>Lėšos ugdymo finansavimo poreikių skirtumams sumažinti (2,4%)</t>
  </si>
  <si>
    <t>Lėšos mokymosi pasiekimų patikrinimams organizuoti ir vykdyti</t>
  </si>
  <si>
    <t>Neformaliojo vaikų švietimo paslaugų plėtra</t>
  </si>
  <si>
    <t>11 priedas</t>
  </si>
  <si>
    <t>Trakų rajono savivaldybės 2019 metų asignavimai pagal asignavimų valdytojus</t>
  </si>
  <si>
    <t>Asignavimų valdytojo pavadinimas</t>
  </si>
  <si>
    <t xml:space="preserve">Visuomenės psichikos sveikatos gerinimas </t>
  </si>
  <si>
    <t>Iš viso (30+40)</t>
  </si>
  <si>
    <t>Trakai - 2020 m. Lietuvos kultūros sostinė (pasiruošimas programos įgyvendinimui)</t>
  </si>
  <si>
    <t>sprendimo Nr. S1E-3</t>
  </si>
  <si>
    <t>sprendimu Nr. S1E-3</t>
  </si>
  <si>
    <t>2019 m. vasario 21 d. sprendimu Nr.S1E- 3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</si>
</sst>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0.0"/>
    <numFmt numFmtId="165" formatCode="0.000"/>
    <numFmt numFmtId="167" formatCode="#,##0\ &quot;Lt&quot;;[Red]\-#,##0\ &quot;Lt&quot;"/>
  </numFmts>
  <fonts count="10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indexed="8"/>
      <name val="Times New Roman"/>
      <family val="1"/>
      <charset val="186"/>
    </font>
    <font>
      <sz val="10"/>
      <color indexed="8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Arial"/>
      <family val="2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sz val="11"/>
      <color indexed="10"/>
      <name val="Calibri"/>
      <family val="2"/>
      <charset val="186"/>
    </font>
    <font>
      <sz val="10"/>
      <color rgb="FFFF0000"/>
      <name val="Times New Roman"/>
      <family val="1"/>
      <charset val="186"/>
    </font>
    <font>
      <sz val="9"/>
      <color indexed="8"/>
      <name val="Calibri"/>
      <family val="2"/>
      <charset val="186"/>
    </font>
    <font>
      <sz val="11"/>
      <color indexed="8"/>
      <name val="Times New Roman"/>
      <family val="2"/>
      <charset val="186"/>
    </font>
    <font>
      <sz val="8"/>
      <color indexed="8"/>
      <name val="Calibri"/>
      <family val="2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11"/>
      <color indexed="10"/>
      <name val="Calibri"/>
      <family val="2"/>
      <charset val="186"/>
    </font>
    <font>
      <sz val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strike/>
      <sz val="11"/>
      <color indexed="8"/>
      <name val="Calibri"/>
      <family val="2"/>
      <charset val="186"/>
    </font>
    <font>
      <sz val="7"/>
      <name val="Times New Roman"/>
      <family val="1"/>
      <charset val="186"/>
    </font>
    <font>
      <b/>
      <i/>
      <sz val="11"/>
      <name val="Times New Roman"/>
      <family val="1"/>
      <charset val="186"/>
    </font>
    <font>
      <b/>
      <i/>
      <sz val="11"/>
      <color indexed="8"/>
      <name val="Times New Roman"/>
      <family val="1"/>
      <charset val="186"/>
    </font>
    <font>
      <b/>
      <i/>
      <sz val="9"/>
      <color indexed="8"/>
      <name val="Times New Roman"/>
      <family val="1"/>
      <charset val="186"/>
    </font>
    <font>
      <sz val="9"/>
      <color indexed="10"/>
      <name val="Calibri"/>
      <family val="2"/>
      <charset val="186"/>
    </font>
    <font>
      <sz val="8"/>
      <color indexed="8"/>
      <name val="Times New Roman"/>
      <family val="1"/>
      <charset val="186"/>
    </font>
    <font>
      <sz val="8"/>
      <name val="Calibri"/>
      <family val="2"/>
      <charset val="186"/>
    </font>
    <font>
      <b/>
      <sz val="8"/>
      <color indexed="8"/>
      <name val="Times New Roman"/>
      <family val="1"/>
      <charset val="186"/>
    </font>
    <font>
      <sz val="9"/>
      <color indexed="10"/>
      <name val="Times New Roman"/>
      <family val="1"/>
      <charset val="186"/>
    </font>
    <font>
      <sz val="9"/>
      <color indexed="8"/>
      <name val="Times New Roman"/>
      <family val="2"/>
      <charset val="186"/>
    </font>
    <font>
      <b/>
      <sz val="8"/>
      <name val="Times New Roman"/>
      <family val="1"/>
      <charset val="186"/>
    </font>
    <font>
      <b/>
      <sz val="10"/>
      <color indexed="10"/>
      <name val="Times New Roman"/>
      <family val="1"/>
      <charset val="186"/>
    </font>
    <font>
      <sz val="9"/>
      <color rgb="FFFF0000"/>
      <name val="Calibri"/>
      <family val="2"/>
      <charset val="186"/>
    </font>
    <font>
      <sz val="9"/>
      <name val="Calibri"/>
      <family val="2"/>
      <charset val="186"/>
    </font>
    <font>
      <b/>
      <i/>
      <sz val="10"/>
      <name val="Times New Roman"/>
      <family val="1"/>
      <charset val="186"/>
    </font>
    <font>
      <b/>
      <i/>
      <sz val="10"/>
      <color indexed="8"/>
      <name val="Times New Roman"/>
      <family val="1"/>
      <charset val="186"/>
    </font>
    <font>
      <b/>
      <i/>
      <sz val="11"/>
      <color indexed="10"/>
      <name val="Times New Roman"/>
      <family val="1"/>
      <charset val="186"/>
    </font>
    <font>
      <sz val="10"/>
      <color indexed="8"/>
      <name val="Times New Roman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2"/>
      <name val="Arial"/>
      <family val="2"/>
      <charset val="186"/>
    </font>
    <font>
      <b/>
      <i/>
      <sz val="12"/>
      <name val="Times New Roman"/>
      <family val="1"/>
      <charset val="186"/>
    </font>
    <font>
      <sz val="11"/>
      <name val="Times New Roman"/>
      <family val="2"/>
      <charset val="186"/>
    </font>
    <font>
      <sz val="11"/>
      <color indexed="10"/>
      <name val="Times New Roman"/>
      <family val="2"/>
      <charset val="186"/>
    </font>
    <font>
      <sz val="8"/>
      <color indexed="8"/>
      <name val="Times New Roman"/>
      <family val="2"/>
      <charset val="186"/>
    </font>
    <font>
      <sz val="11"/>
      <color rgb="FFFF0000"/>
      <name val="Times New Roman"/>
      <family val="2"/>
      <charset val="186"/>
    </font>
    <font>
      <b/>
      <sz val="10"/>
      <color indexed="8"/>
      <name val="Times New Roman"/>
      <family val="2"/>
      <charset val="186"/>
    </font>
    <font>
      <b/>
      <sz val="11"/>
      <color indexed="8"/>
      <name val="Times New Roman"/>
      <family val="2"/>
      <charset val="186"/>
    </font>
    <font>
      <b/>
      <sz val="12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1"/>
      <name val="Calibri"/>
      <family val="2"/>
      <charset val="186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name val="Calibri"/>
      <family val="2"/>
      <charset val="186"/>
    </font>
    <font>
      <sz val="10"/>
      <name val="Calibri"/>
      <family val="2"/>
      <charset val="186"/>
      <scheme val="minor"/>
    </font>
    <font>
      <b/>
      <sz val="10"/>
      <name val="Calibri"/>
      <family val="2"/>
      <charset val="186"/>
    </font>
    <font>
      <b/>
      <sz val="8"/>
      <name val="Calibri"/>
      <family val="2"/>
      <charset val="186"/>
    </font>
    <font>
      <sz val="10"/>
      <name val="Arial"/>
      <family val="2"/>
      <charset val="186"/>
    </font>
    <font>
      <b/>
      <sz val="12"/>
      <color indexed="10"/>
      <name val="Times New Roman"/>
      <family val="1"/>
      <charset val="186"/>
    </font>
    <font>
      <sz val="12"/>
      <name val="Times New Roman"/>
      <family val="1"/>
      <charset val="186"/>
    </font>
    <font>
      <b/>
      <sz val="10"/>
      <name val="Arial"/>
      <family val="2"/>
      <charset val="186"/>
    </font>
    <font>
      <sz val="12"/>
      <name val="Times New Roman"/>
      <family val="2"/>
      <charset val="186"/>
    </font>
    <font>
      <sz val="14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u/>
      <sz val="9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color theme="1"/>
      <name val="Calibri"/>
      <family val="2"/>
      <charset val="186"/>
      <scheme val="minor"/>
    </font>
    <font>
      <b/>
      <sz val="11"/>
      <color indexed="8"/>
      <name val="Calibri"/>
      <family val="2"/>
      <charset val="186"/>
    </font>
    <font>
      <b/>
      <i/>
      <sz val="10"/>
      <color rgb="FF000000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sz val="10"/>
      <color indexed="10"/>
      <name val="Times New Roman"/>
      <family val="2"/>
      <charset val="186"/>
    </font>
    <font>
      <sz val="12"/>
      <color indexed="10"/>
      <name val="Times New Roman"/>
      <family val="2"/>
      <charset val="186"/>
    </font>
    <font>
      <sz val="10"/>
      <name val="Arial"/>
      <family val="2"/>
    </font>
    <font>
      <b/>
      <sz val="12"/>
      <name val="Arial"/>
      <family val="2"/>
      <charset val="186"/>
    </font>
    <font>
      <b/>
      <sz val="11"/>
      <color theme="1"/>
      <name val="Times New Roman"/>
      <family val="1"/>
      <charset val="186"/>
    </font>
    <font>
      <sz val="10"/>
      <name val="Times New Roman"/>
      <family val="2"/>
      <charset val="186"/>
    </font>
    <font>
      <sz val="9"/>
      <name val="Times New Roman"/>
      <family val="2"/>
      <charset val="186"/>
    </font>
    <font>
      <sz val="8"/>
      <name val="Times New Roman"/>
      <family val="2"/>
      <charset val="186"/>
    </font>
    <font>
      <sz val="7"/>
      <name val="Times New Roman"/>
      <family val="2"/>
      <charset val="186"/>
    </font>
    <font>
      <sz val="8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9"/>
      <name val="Times New Roman"/>
      <family val="2"/>
      <charset val="186"/>
    </font>
    <font>
      <sz val="7"/>
      <color indexed="8"/>
      <name val="Times New Roman"/>
      <family val="2"/>
      <charset val="186"/>
    </font>
    <font>
      <b/>
      <sz val="10"/>
      <color indexed="10"/>
      <name val="Calibri"/>
      <family val="2"/>
      <charset val="186"/>
    </font>
    <font>
      <sz val="10"/>
      <color indexed="10"/>
      <name val="Calibri"/>
      <family val="2"/>
      <charset val="186"/>
    </font>
    <font>
      <b/>
      <sz val="11"/>
      <color rgb="FFFF0000"/>
      <name val="Calibri"/>
      <family val="2"/>
      <charset val="186"/>
      <scheme val="minor"/>
    </font>
    <font>
      <b/>
      <sz val="11"/>
      <color rgb="FFFF0000"/>
      <name val="Times New Roman"/>
      <family val="1"/>
      <charset val="186"/>
    </font>
    <font>
      <sz val="9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7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40">
    <xf numFmtId="0" fontId="0" fillId="0" borderId="0" xfId="0"/>
    <xf numFmtId="0" fontId="0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0" fillId="0" borderId="0" xfId="0" applyFont="1" applyFill="1" applyBorder="1"/>
    <xf numFmtId="0" fontId="11" fillId="0" borderId="2" xfId="0" applyFont="1" applyFill="1" applyBorder="1"/>
    <xf numFmtId="0" fontId="13" fillId="0" borderId="2" xfId="0" applyFont="1" applyFill="1" applyBorder="1"/>
    <xf numFmtId="0" fontId="8" fillId="0" borderId="0" xfId="0" applyFont="1" applyFill="1" applyBorder="1"/>
    <xf numFmtId="0" fontId="18" fillId="0" borderId="0" xfId="0" applyFont="1" applyFill="1" applyBorder="1"/>
    <xf numFmtId="0" fontId="18" fillId="0" borderId="0" xfId="0" applyFont="1" applyFill="1" applyBorder="1" applyAlignment="1">
      <alignment horizontal="right"/>
    </xf>
    <xf numFmtId="0" fontId="13" fillId="0" borderId="2" xfId="0" applyFont="1" applyFill="1" applyBorder="1" applyAlignment="1">
      <alignment wrapText="1"/>
    </xf>
    <xf numFmtId="0" fontId="11" fillId="0" borderId="2" xfId="0" applyFont="1" applyFill="1" applyBorder="1" applyAlignment="1">
      <alignment vertical="center" wrapText="1"/>
    </xf>
    <xf numFmtId="0" fontId="13" fillId="0" borderId="6" xfId="0" applyFont="1" applyFill="1" applyBorder="1" applyAlignment="1">
      <alignment wrapText="1"/>
    </xf>
    <xf numFmtId="0" fontId="19" fillId="0" borderId="7" xfId="0" applyFont="1" applyFill="1" applyBorder="1"/>
    <xf numFmtId="0" fontId="13" fillId="0" borderId="6" xfId="0" applyFont="1" applyFill="1" applyBorder="1" applyAlignment="1"/>
    <xf numFmtId="0" fontId="13" fillId="0" borderId="7" xfId="0" applyFont="1" applyFill="1" applyBorder="1" applyAlignment="1">
      <alignment horizontal="left" wrapText="1"/>
    </xf>
    <xf numFmtId="0" fontId="11" fillId="0" borderId="0" xfId="0" applyFont="1" applyFill="1" applyBorder="1"/>
    <xf numFmtId="0" fontId="20" fillId="0" borderId="0" xfId="0" applyFont="1" applyFill="1" applyBorder="1"/>
    <xf numFmtId="0" fontId="23" fillId="0" borderId="0" xfId="0" applyFont="1" applyFill="1"/>
    <xf numFmtId="0" fontId="21" fillId="0" borderId="2" xfId="0" applyFont="1" applyFill="1" applyBorder="1"/>
    <xf numFmtId="165" fontId="11" fillId="0" borderId="7" xfId="0" applyNumberFormat="1" applyFont="1" applyFill="1" applyBorder="1"/>
    <xf numFmtId="0" fontId="11" fillId="0" borderId="7" xfId="0" applyFont="1" applyFill="1" applyBorder="1"/>
    <xf numFmtId="0" fontId="11" fillId="0" borderId="0" xfId="0" applyFont="1" applyFill="1"/>
    <xf numFmtId="0" fontId="11" fillId="0" borderId="0" xfId="0" applyFont="1" applyFill="1" applyAlignment="1">
      <alignment horizontal="center"/>
    </xf>
    <xf numFmtId="0" fontId="0" fillId="0" borderId="0" xfId="0" applyFill="1"/>
    <xf numFmtId="0" fontId="27" fillId="0" borderId="0" xfId="0" applyFont="1" applyFill="1"/>
    <xf numFmtId="0" fontId="6" fillId="0" borderId="0" xfId="0" applyFont="1" applyFill="1" applyAlignment="1"/>
    <xf numFmtId="0" fontId="7" fillId="0" borderId="0" xfId="0" applyFont="1" applyFill="1"/>
    <xf numFmtId="0" fontId="0" fillId="0" borderId="0" xfId="0" applyFont="1" applyFill="1" applyAlignment="1">
      <alignment horizontal="center"/>
    </xf>
    <xf numFmtId="0" fontId="18" fillId="0" borderId="0" xfId="0" applyFont="1" applyFill="1"/>
    <xf numFmtId="0" fontId="21" fillId="0" borderId="19" xfId="0" applyFont="1" applyFill="1" applyBorder="1" applyAlignment="1">
      <alignment horizontal="center"/>
    </xf>
    <xf numFmtId="0" fontId="0" fillId="0" borderId="0" xfId="0" applyFill="1" applyBorder="1"/>
    <xf numFmtId="0" fontId="21" fillId="0" borderId="21" xfId="0" applyFont="1" applyFill="1" applyBorder="1" applyAlignment="1">
      <alignment horizontal="center" vertical="center" wrapText="1"/>
    </xf>
    <xf numFmtId="0" fontId="24" fillId="0" borderId="22" xfId="0" applyFont="1" applyFill="1" applyBorder="1" applyAlignment="1">
      <alignment horizontal="center" vertical="center" wrapText="1"/>
    </xf>
    <xf numFmtId="0" fontId="21" fillId="0" borderId="2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/>
    </xf>
    <xf numFmtId="0" fontId="28" fillId="0" borderId="24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vertical="center"/>
    </xf>
    <xf numFmtId="0" fontId="28" fillId="0" borderId="28" xfId="0" applyFont="1" applyFill="1" applyBorder="1" applyAlignment="1">
      <alignment horizontal="center"/>
    </xf>
    <xf numFmtId="0" fontId="14" fillId="0" borderId="29" xfId="0" applyFont="1" applyFill="1" applyBorder="1" applyAlignment="1">
      <alignment horizontal="left"/>
    </xf>
    <xf numFmtId="164" fontId="14" fillId="0" borderId="29" xfId="0" applyNumberFormat="1" applyFont="1" applyFill="1" applyBorder="1" applyAlignment="1">
      <alignment horizontal="right"/>
    </xf>
    <xf numFmtId="164" fontId="14" fillId="0" borderId="30" xfId="0" applyNumberFormat="1" applyFont="1" applyFill="1" applyBorder="1" applyAlignment="1">
      <alignment horizontal="right"/>
    </xf>
    <xf numFmtId="164" fontId="14" fillId="0" borderId="31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0" fontId="32" fillId="0" borderId="0" xfId="0" applyFont="1" applyFill="1" applyBorder="1"/>
    <xf numFmtId="0" fontId="13" fillId="0" borderId="32" xfId="0" applyFont="1" applyFill="1" applyBorder="1"/>
    <xf numFmtId="0" fontId="13" fillId="0" borderId="28" xfId="0" applyFont="1" applyFill="1" applyBorder="1"/>
    <xf numFmtId="0" fontId="13" fillId="0" borderId="7" xfId="0" applyFont="1" applyFill="1" applyBorder="1"/>
    <xf numFmtId="0" fontId="13" fillId="0" borderId="33" xfId="0" applyFont="1" applyFill="1" applyBorder="1"/>
    <xf numFmtId="0" fontId="33" fillId="0" borderId="0" xfId="0" applyFont="1" applyFill="1" applyBorder="1" applyAlignment="1">
      <alignment wrapText="1"/>
    </xf>
    <xf numFmtId="0" fontId="34" fillId="0" borderId="0" xfId="0" applyFont="1" applyFill="1" applyBorder="1" applyAlignment="1">
      <alignment wrapText="1"/>
    </xf>
    <xf numFmtId="0" fontId="33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wrapText="1"/>
    </xf>
    <xf numFmtId="165" fontId="33" fillId="0" borderId="0" xfId="0" applyNumberFormat="1" applyFont="1" applyFill="1" applyBorder="1" applyAlignment="1">
      <alignment wrapText="1"/>
    </xf>
    <xf numFmtId="0" fontId="8" fillId="0" borderId="0" xfId="0" applyFont="1" applyFill="1" applyBorder="1" applyAlignment="1">
      <alignment horizontal="center" wrapText="1"/>
    </xf>
    <xf numFmtId="0" fontId="14" fillId="0" borderId="28" xfId="0" applyFont="1" applyFill="1" applyBorder="1"/>
    <xf numFmtId="0" fontId="14" fillId="0" borderId="4" xfId="0" applyFont="1" applyFill="1" applyBorder="1"/>
    <xf numFmtId="0" fontId="14" fillId="0" borderId="33" xfId="0" applyFont="1" applyFill="1" applyBorder="1"/>
    <xf numFmtId="0" fontId="35" fillId="0" borderId="0" xfId="0" applyFont="1" applyFill="1" applyBorder="1"/>
    <xf numFmtId="0" fontId="13" fillId="0" borderId="34" xfId="0" applyFont="1" applyFill="1" applyBorder="1"/>
    <xf numFmtId="0" fontId="13" fillId="0" borderId="35" xfId="0" applyFont="1" applyFill="1" applyBorder="1"/>
    <xf numFmtId="0" fontId="33" fillId="0" borderId="0" xfId="0" applyFont="1" applyFill="1" applyBorder="1"/>
    <xf numFmtId="0" fontId="13" fillId="0" borderId="32" xfId="0" applyFont="1" applyFill="1" applyBorder="1" applyAlignment="1">
      <alignment horizontal="left" vertical="center" wrapText="1"/>
    </xf>
    <xf numFmtId="0" fontId="13" fillId="0" borderId="32" xfId="0" applyFont="1" applyFill="1" applyBorder="1" applyAlignment="1">
      <alignment horizontal="left"/>
    </xf>
    <xf numFmtId="0" fontId="13" fillId="0" borderId="37" xfId="0" applyFont="1" applyFill="1" applyBorder="1" applyAlignment="1">
      <alignment wrapText="1"/>
    </xf>
    <xf numFmtId="0" fontId="13" fillId="0" borderId="32" xfId="0" applyFont="1" applyFill="1" applyBorder="1" applyAlignment="1">
      <alignment vertical="center" wrapText="1"/>
    </xf>
    <xf numFmtId="0" fontId="13" fillId="0" borderId="28" xfId="0" applyFont="1" applyFill="1" applyBorder="1" applyAlignment="1">
      <alignment horizontal="left" wrapText="1"/>
    </xf>
    <xf numFmtId="0" fontId="21" fillId="0" borderId="38" xfId="0" applyFont="1" applyFill="1" applyBorder="1" applyAlignment="1">
      <alignment wrapText="1"/>
    </xf>
    <xf numFmtId="0" fontId="17" fillId="0" borderId="35" xfId="0" applyFont="1" applyFill="1" applyBorder="1"/>
    <xf numFmtId="0" fontId="13" fillId="0" borderId="28" xfId="0" applyFont="1" applyFill="1" applyBorder="1" applyAlignment="1">
      <alignment wrapText="1"/>
    </xf>
    <xf numFmtId="165" fontId="13" fillId="0" borderId="35" xfId="0" applyNumberFormat="1" applyFont="1" applyFill="1" applyBorder="1"/>
    <xf numFmtId="165" fontId="11" fillId="0" borderId="0" xfId="0" applyNumberFormat="1" applyFont="1" applyFill="1" applyBorder="1"/>
    <xf numFmtId="0" fontId="13" fillId="0" borderId="32" xfId="0" applyFont="1" applyFill="1" applyBorder="1" applyAlignment="1">
      <alignment wrapText="1"/>
    </xf>
    <xf numFmtId="0" fontId="36" fillId="0" borderId="0" xfId="0" applyFont="1" applyFill="1" applyBorder="1"/>
    <xf numFmtId="0" fontId="14" fillId="0" borderId="32" xfId="0" applyFont="1" applyFill="1" applyBorder="1" applyAlignment="1">
      <alignment horizontal="left" vertical="center" wrapText="1"/>
    </xf>
    <xf numFmtId="0" fontId="13" fillId="0" borderId="33" xfId="0" applyFont="1" applyFill="1" applyBorder="1" applyAlignment="1">
      <alignment wrapText="1"/>
    </xf>
    <xf numFmtId="0" fontId="11" fillId="0" borderId="0" xfId="0" applyFont="1" applyFill="1" applyBorder="1" applyAlignment="1">
      <alignment wrapText="1"/>
    </xf>
    <xf numFmtId="0" fontId="14" fillId="0" borderId="28" xfId="0" applyFont="1" applyFill="1" applyBorder="1" applyAlignment="1">
      <alignment horizontal="left" wrapText="1"/>
    </xf>
    <xf numFmtId="0" fontId="14" fillId="0" borderId="2" xfId="0" applyFont="1" applyFill="1" applyBorder="1"/>
    <xf numFmtId="0" fontId="9" fillId="0" borderId="0" xfId="0" applyFont="1" applyFill="1" applyBorder="1"/>
    <xf numFmtId="0" fontId="13" fillId="0" borderId="39" xfId="0" applyFont="1" applyFill="1" applyBorder="1" applyAlignment="1">
      <alignment horizontal="left" wrapText="1"/>
    </xf>
    <xf numFmtId="0" fontId="13" fillId="0" borderId="2" xfId="0" applyFont="1" applyFill="1" applyBorder="1" applyAlignment="1">
      <alignment horizontal="left" wrapText="1"/>
    </xf>
    <xf numFmtId="0" fontId="13" fillId="0" borderId="35" xfId="0" applyFont="1" applyFill="1" applyBorder="1" applyAlignment="1">
      <alignment horizontal="right" wrapText="1"/>
    </xf>
    <xf numFmtId="0" fontId="11" fillId="0" borderId="0" xfId="0" applyFont="1" applyFill="1" applyBorder="1" applyAlignment="1">
      <alignment horizontal="right" wrapText="1"/>
    </xf>
    <xf numFmtId="0" fontId="13" fillId="0" borderId="40" xfId="0" applyFont="1" applyFill="1" applyBorder="1"/>
    <xf numFmtId="0" fontId="13" fillId="0" borderId="40" xfId="0" applyFont="1" applyFill="1" applyBorder="1" applyAlignment="1">
      <alignment horizontal="left" wrapText="1"/>
    </xf>
    <xf numFmtId="0" fontId="13" fillId="0" borderId="41" xfId="0" applyFont="1" applyFill="1" applyBorder="1" applyAlignment="1">
      <alignment horizontal="right" wrapText="1"/>
    </xf>
    <xf numFmtId="0" fontId="14" fillId="0" borderId="42" xfId="0" applyFont="1" applyFill="1" applyBorder="1"/>
    <xf numFmtId="0" fontId="13" fillId="0" borderId="43" xfId="0" applyFont="1" applyFill="1" applyBorder="1"/>
    <xf numFmtId="0" fontId="13" fillId="0" borderId="44" xfId="0" applyFont="1" applyFill="1" applyBorder="1"/>
    <xf numFmtId="0" fontId="13" fillId="0" borderId="45" xfId="0" applyFont="1" applyFill="1" applyBorder="1"/>
    <xf numFmtId="0" fontId="14" fillId="0" borderId="46" xfId="0" applyFont="1" applyFill="1" applyBorder="1" applyAlignment="1">
      <alignment horizontal="center"/>
    </xf>
    <xf numFmtId="165" fontId="14" fillId="0" borderId="47" xfId="0" applyNumberFormat="1" applyFont="1" applyFill="1" applyBorder="1" applyAlignment="1">
      <alignment horizontal="right"/>
    </xf>
    <xf numFmtId="165" fontId="14" fillId="0" borderId="48" xfId="0" applyNumberFormat="1" applyFont="1" applyFill="1" applyBorder="1" applyAlignment="1">
      <alignment horizontal="right"/>
    </xf>
    <xf numFmtId="164" fontId="14" fillId="0" borderId="49" xfId="0" applyNumberFormat="1" applyFont="1" applyFill="1" applyBorder="1" applyAlignment="1">
      <alignment horizontal="right"/>
    </xf>
    <xf numFmtId="0" fontId="14" fillId="0" borderId="53" xfId="0" applyFont="1" applyFill="1" applyBorder="1" applyAlignment="1">
      <alignment horizontal="left"/>
    </xf>
    <xf numFmtId="0" fontId="14" fillId="0" borderId="54" xfId="0" applyFont="1" applyFill="1" applyBorder="1" applyAlignment="1">
      <alignment horizontal="right"/>
    </xf>
    <xf numFmtId="0" fontId="14" fillId="0" borderId="55" xfId="0" applyFont="1" applyFill="1" applyBorder="1" applyAlignment="1">
      <alignment horizontal="right"/>
    </xf>
    <xf numFmtId="0" fontId="14" fillId="0" borderId="56" xfId="0" applyFont="1" applyFill="1" applyBorder="1" applyAlignment="1">
      <alignment horizontal="right"/>
    </xf>
    <xf numFmtId="0" fontId="9" fillId="0" borderId="0" xfId="0" applyFont="1" applyFill="1" applyBorder="1" applyAlignment="1">
      <alignment horizontal="right"/>
    </xf>
    <xf numFmtId="0" fontId="13" fillId="0" borderId="57" xfId="0" applyFont="1" applyFill="1" applyBorder="1"/>
    <xf numFmtId="0" fontId="37" fillId="0" borderId="58" xfId="0" applyFont="1" applyFill="1" applyBorder="1" applyAlignment="1">
      <alignment wrapText="1"/>
    </xf>
    <xf numFmtId="0" fontId="13" fillId="0" borderId="35" xfId="0" applyFont="1" applyFill="1" applyBorder="1" applyAlignment="1">
      <alignment wrapText="1"/>
    </xf>
    <xf numFmtId="0" fontId="13" fillId="0" borderId="39" xfId="0" applyFont="1" applyFill="1" applyBorder="1" applyAlignment="1">
      <alignment vertical="center" wrapText="1"/>
    </xf>
    <xf numFmtId="0" fontId="13" fillId="0" borderId="35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4" fillId="0" borderId="39" xfId="0" applyFont="1" applyFill="1" applyBorder="1" applyAlignment="1">
      <alignment vertical="center" wrapText="1"/>
    </xf>
    <xf numFmtId="0" fontId="14" fillId="0" borderId="35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4" fillId="0" borderId="28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 wrapText="1"/>
    </xf>
    <xf numFmtId="0" fontId="14" fillId="0" borderId="34" xfId="0" applyFont="1" applyFill="1" applyBorder="1"/>
    <xf numFmtId="0" fontId="14" fillId="0" borderId="35" xfId="0" applyFont="1" applyFill="1" applyBorder="1"/>
    <xf numFmtId="0" fontId="14" fillId="0" borderId="42" xfId="0" applyFont="1" applyFill="1" applyBorder="1" applyAlignment="1">
      <alignment horizontal="left" wrapText="1"/>
    </xf>
    <xf numFmtId="0" fontId="13" fillId="0" borderId="59" xfId="0" applyFont="1" applyFill="1" applyBorder="1"/>
    <xf numFmtId="0" fontId="14" fillId="0" borderId="41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165" fontId="14" fillId="0" borderId="17" xfId="0" applyNumberFormat="1" applyFont="1" applyFill="1" applyBorder="1" applyAlignment="1">
      <alignment horizontal="right"/>
    </xf>
    <xf numFmtId="2" fontId="14" fillId="0" borderId="60" xfId="0" applyNumberFormat="1" applyFont="1" applyFill="1" applyBorder="1" applyAlignment="1">
      <alignment horizontal="right"/>
    </xf>
    <xf numFmtId="164" fontId="14" fillId="0" borderId="60" xfId="0" applyNumberFormat="1" applyFont="1" applyFill="1" applyBorder="1" applyAlignment="1">
      <alignment horizontal="right"/>
    </xf>
    <xf numFmtId="164" fontId="14" fillId="0" borderId="61" xfId="0" applyNumberFormat="1" applyFont="1" applyFill="1" applyBorder="1" applyAlignment="1">
      <alignment horizontal="right"/>
    </xf>
    <xf numFmtId="0" fontId="14" fillId="0" borderId="53" xfId="0" applyFont="1" applyFill="1" applyBorder="1" applyAlignment="1">
      <alignment horizontal="left" wrapText="1"/>
    </xf>
    <xf numFmtId="0" fontId="14" fillId="0" borderId="29" xfId="0" applyFont="1" applyFill="1" applyBorder="1" applyAlignment="1">
      <alignment horizontal="right" wrapText="1"/>
    </xf>
    <xf numFmtId="0" fontId="14" fillId="0" borderId="30" xfId="0" applyFont="1" applyFill="1" applyBorder="1" applyAlignment="1">
      <alignment horizontal="right" wrapText="1"/>
    </xf>
    <xf numFmtId="0" fontId="14" fillId="0" borderId="63" xfId="0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right" wrapText="1"/>
    </xf>
    <xf numFmtId="0" fontId="14" fillId="0" borderId="32" xfId="0" applyFont="1" applyFill="1" applyBorder="1" applyAlignment="1">
      <alignment wrapText="1"/>
    </xf>
    <xf numFmtId="0" fontId="14" fillId="0" borderId="34" xfId="0" applyFont="1" applyFill="1" applyBorder="1" applyAlignment="1">
      <alignment wrapText="1"/>
    </xf>
    <xf numFmtId="0" fontId="14" fillId="0" borderId="4" xfId="0" applyFont="1" applyFill="1" applyBorder="1" applyAlignment="1">
      <alignment wrapText="1"/>
    </xf>
    <xf numFmtId="0" fontId="14" fillId="0" borderId="64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13" fillId="0" borderId="42" xfId="0" applyFont="1" applyFill="1" applyBorder="1" applyAlignment="1">
      <alignment wrapText="1"/>
    </xf>
    <xf numFmtId="0" fontId="13" fillId="0" borderId="44" xfId="0" applyFont="1" applyFill="1" applyBorder="1" applyAlignment="1">
      <alignment wrapText="1"/>
    </xf>
    <xf numFmtId="0" fontId="13" fillId="0" borderId="45" xfId="0" applyFont="1" applyFill="1" applyBorder="1" applyAlignment="1">
      <alignment wrapText="1"/>
    </xf>
    <xf numFmtId="1" fontId="14" fillId="0" borderId="47" xfId="0" applyNumberFormat="1" applyFont="1" applyFill="1" applyBorder="1" applyAlignment="1"/>
    <xf numFmtId="1" fontId="14" fillId="0" borderId="48" xfId="0" applyNumberFormat="1" applyFont="1" applyFill="1" applyBorder="1" applyAlignment="1"/>
    <xf numFmtId="1" fontId="14" fillId="0" borderId="49" xfId="0" applyNumberFormat="1" applyFont="1" applyFill="1" applyBorder="1" applyAlignment="1"/>
    <xf numFmtId="1" fontId="9" fillId="0" borderId="0" xfId="0" applyNumberFormat="1" applyFont="1" applyFill="1" applyBorder="1" applyAlignment="1"/>
    <xf numFmtId="0" fontId="31" fillId="0" borderId="0" xfId="0" applyFont="1" applyFill="1" applyBorder="1" applyAlignment="1">
      <alignment horizontal="right" vertical="center"/>
    </xf>
    <xf numFmtId="0" fontId="14" fillId="0" borderId="29" xfId="0" applyFont="1" applyFill="1" applyBorder="1" applyAlignment="1">
      <alignment horizontal="right"/>
    </xf>
    <xf numFmtId="0" fontId="14" fillId="0" borderId="32" xfId="0" applyFont="1" applyFill="1" applyBorder="1" applyAlignment="1">
      <alignment horizontal="left" wrapText="1"/>
    </xf>
    <xf numFmtId="0" fontId="14" fillId="0" borderId="28" xfId="0" applyFont="1" applyFill="1" applyBorder="1" applyAlignment="1">
      <alignment horizontal="right" wrapText="1"/>
    </xf>
    <xf numFmtId="0" fontId="14" fillId="0" borderId="7" xfId="0" applyFont="1" applyFill="1" applyBorder="1" applyAlignment="1">
      <alignment horizontal="right" wrapText="1"/>
    </xf>
    <xf numFmtId="0" fontId="14" fillId="0" borderId="33" xfId="0" applyFont="1" applyFill="1" applyBorder="1" applyAlignment="1">
      <alignment horizontal="right" wrapText="1"/>
    </xf>
    <xf numFmtId="0" fontId="38" fillId="0" borderId="0" xfId="0" applyFont="1" applyFill="1" applyBorder="1" applyAlignment="1">
      <alignment horizontal="right" wrapText="1"/>
    </xf>
    <xf numFmtId="0" fontId="13" fillId="0" borderId="4" xfId="0" applyFont="1" applyFill="1" applyBorder="1"/>
    <xf numFmtId="49" fontId="11" fillId="0" borderId="0" xfId="0" applyNumberFormat="1" applyFont="1" applyFill="1" applyBorder="1"/>
    <xf numFmtId="0" fontId="13" fillId="0" borderId="32" xfId="0" applyFont="1" applyFill="1" applyBorder="1" applyAlignment="1">
      <alignment horizontal="left" wrapText="1"/>
    </xf>
    <xf numFmtId="0" fontId="13" fillId="0" borderId="33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0" fontId="14" fillId="0" borderId="2" xfId="0" applyFont="1" applyFill="1" applyBorder="1" applyAlignment="1">
      <alignment horizontal="right" wrapText="1"/>
    </xf>
    <xf numFmtId="0" fontId="39" fillId="0" borderId="0" xfId="0" applyFont="1" applyFill="1" applyBorder="1" applyAlignment="1">
      <alignment horizontal="right" wrapText="1"/>
    </xf>
    <xf numFmtId="0" fontId="26" fillId="0" borderId="0" xfId="0" applyFont="1" applyFill="1" applyBorder="1"/>
    <xf numFmtId="0" fontId="26" fillId="0" borderId="0" xfId="0" applyFont="1" applyFill="1" applyBorder="1" applyAlignment="1">
      <alignment horizontal="right" wrapText="1"/>
    </xf>
    <xf numFmtId="49" fontId="40" fillId="0" borderId="0" xfId="0" applyNumberFormat="1" applyFont="1" applyFill="1" applyBorder="1" applyAlignment="1">
      <alignment horizontal="right"/>
    </xf>
    <xf numFmtId="0" fontId="14" fillId="0" borderId="0" xfId="0" applyFont="1" applyFill="1" applyBorder="1" applyAlignment="1">
      <alignment horizontal="right" wrapText="1"/>
    </xf>
    <xf numFmtId="0" fontId="25" fillId="0" borderId="0" xfId="0" applyFont="1" applyFill="1" applyBorder="1" applyAlignment="1">
      <alignment horizontal="right"/>
    </xf>
    <xf numFmtId="0" fontId="41" fillId="0" borderId="0" xfId="0" applyFont="1" applyFill="1" applyBorder="1"/>
    <xf numFmtId="0" fontId="13" fillId="0" borderId="39" xfId="0" applyFont="1" applyFill="1" applyBorder="1" applyAlignment="1">
      <alignment wrapText="1"/>
    </xf>
    <xf numFmtId="0" fontId="13" fillId="0" borderId="66" xfId="0" applyFont="1" applyFill="1" applyBorder="1"/>
    <xf numFmtId="0" fontId="13" fillId="0" borderId="42" xfId="0" applyFont="1" applyFill="1" applyBorder="1" applyAlignment="1">
      <alignment horizontal="left"/>
    </xf>
    <xf numFmtId="0" fontId="13" fillId="0" borderId="67" xfId="0" applyFont="1" applyFill="1" applyBorder="1"/>
    <xf numFmtId="165" fontId="14" fillId="0" borderId="49" xfId="0" applyNumberFormat="1" applyFont="1" applyFill="1" applyBorder="1" applyAlignment="1">
      <alignment horizontal="right"/>
    </xf>
    <xf numFmtId="165" fontId="9" fillId="0" borderId="0" xfId="0" applyNumberFormat="1" applyFont="1" applyFill="1" applyBorder="1" applyAlignment="1">
      <alignment horizontal="right"/>
    </xf>
    <xf numFmtId="0" fontId="43" fillId="0" borderId="0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left"/>
    </xf>
    <xf numFmtId="0" fontId="14" fillId="0" borderId="68" xfId="0" applyFont="1" applyFill="1" applyBorder="1" applyAlignment="1">
      <alignment horizontal="right"/>
    </xf>
    <xf numFmtId="0" fontId="21" fillId="0" borderId="69" xfId="0" applyFont="1" applyFill="1" applyBorder="1" applyAlignment="1">
      <alignment wrapText="1"/>
    </xf>
    <xf numFmtId="2" fontId="14" fillId="0" borderId="71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0" fontId="30" fillId="0" borderId="0" xfId="0" applyFont="1" applyFill="1" applyBorder="1" applyAlignment="1">
      <alignment horizontal="center" vertical="center" wrapText="1"/>
    </xf>
    <xf numFmtId="0" fontId="14" fillId="0" borderId="30" xfId="0" applyFont="1" applyFill="1" applyBorder="1" applyAlignment="1">
      <alignment horizontal="right"/>
    </xf>
    <xf numFmtId="0" fontId="14" fillId="0" borderId="31" xfId="0" applyFont="1" applyFill="1" applyBorder="1" applyAlignment="1">
      <alignment horizontal="right"/>
    </xf>
    <xf numFmtId="0" fontId="13" fillId="0" borderId="32" xfId="0" applyFont="1" applyFill="1" applyBorder="1" applyAlignment="1"/>
    <xf numFmtId="0" fontId="13" fillId="0" borderId="28" xfId="0" applyFont="1" applyFill="1" applyBorder="1" applyAlignment="1">
      <alignment vertical="center" wrapText="1"/>
    </xf>
    <xf numFmtId="0" fontId="14" fillId="0" borderId="32" xfId="0" applyFont="1" applyFill="1" applyBorder="1" applyAlignment="1">
      <alignment vertical="center" wrapText="1"/>
    </xf>
    <xf numFmtId="0" fontId="14" fillId="0" borderId="39" xfId="0" applyFont="1" applyFill="1" applyBorder="1"/>
    <xf numFmtId="0" fontId="13" fillId="0" borderId="41" xfId="0" applyFont="1" applyFill="1" applyBorder="1"/>
    <xf numFmtId="0" fontId="14" fillId="0" borderId="73" xfId="0" applyFont="1" applyFill="1" applyBorder="1" applyAlignment="1">
      <alignment vertical="center" wrapText="1"/>
    </xf>
    <xf numFmtId="164" fontId="13" fillId="0" borderId="44" xfId="0" applyNumberFormat="1" applyFont="1" applyFill="1" applyBorder="1"/>
    <xf numFmtId="0" fontId="14" fillId="0" borderId="74" xfId="0" applyFont="1" applyFill="1" applyBorder="1" applyAlignment="1">
      <alignment horizontal="center"/>
    </xf>
    <xf numFmtId="164" fontId="14" fillId="0" borderId="47" xfId="0" applyNumberFormat="1" applyFont="1" applyFill="1" applyBorder="1" applyAlignment="1">
      <alignment horizontal="right"/>
    </xf>
    <xf numFmtId="164" fontId="14" fillId="0" borderId="48" xfId="0" applyNumberFormat="1" applyFont="1" applyFill="1" applyBorder="1" applyAlignment="1">
      <alignment horizontal="right"/>
    </xf>
    <xf numFmtId="0" fontId="44" fillId="0" borderId="0" xfId="0" applyFont="1" applyFill="1" applyBorder="1" applyAlignment="1">
      <alignment horizontal="center" vertical="center"/>
    </xf>
    <xf numFmtId="0" fontId="14" fillId="0" borderId="29" xfId="0" applyFont="1" applyFill="1" applyBorder="1" applyAlignment="1">
      <alignment vertical="center" wrapText="1"/>
    </xf>
    <xf numFmtId="0" fontId="13" fillId="0" borderId="29" xfId="0" applyFont="1" applyFill="1" applyBorder="1" applyAlignment="1">
      <alignment wrapText="1"/>
    </xf>
    <xf numFmtId="0" fontId="13" fillId="0" borderId="30" xfId="0" applyFont="1" applyFill="1" applyBorder="1"/>
    <xf numFmtId="0" fontId="14" fillId="0" borderId="63" xfId="0" applyFont="1" applyFill="1" applyBorder="1" applyAlignment="1">
      <alignment vertical="center" wrapText="1"/>
    </xf>
    <xf numFmtId="0" fontId="14" fillId="0" borderId="75" xfId="0" applyFont="1" applyFill="1" applyBorder="1" applyAlignment="1">
      <alignment vertical="center" wrapText="1"/>
    </xf>
    <xf numFmtId="164" fontId="13" fillId="0" borderId="28" xfId="0" applyNumberFormat="1" applyFont="1" applyFill="1" applyBorder="1" applyAlignment="1">
      <alignment wrapText="1"/>
    </xf>
    <xf numFmtId="0" fontId="13" fillId="0" borderId="75" xfId="0" applyFont="1" applyFill="1" applyBorder="1" applyAlignment="1">
      <alignment vertical="center" wrapText="1"/>
    </xf>
    <xf numFmtId="0" fontId="17" fillId="0" borderId="75" xfId="0" applyFont="1" applyFill="1" applyBorder="1" applyAlignment="1">
      <alignment vertical="center" wrapText="1"/>
    </xf>
    <xf numFmtId="0" fontId="14" fillId="0" borderId="28" xfId="0" applyFont="1" applyFill="1" applyBorder="1" applyAlignment="1">
      <alignment wrapText="1"/>
    </xf>
    <xf numFmtId="0" fontId="13" fillId="0" borderId="75" xfId="0" applyFont="1" applyFill="1" applyBorder="1" applyAlignment="1">
      <alignment wrapText="1"/>
    </xf>
    <xf numFmtId="0" fontId="14" fillId="0" borderId="75" xfId="0" applyFont="1" applyFill="1" applyBorder="1"/>
    <xf numFmtId="0" fontId="13" fillId="0" borderId="75" xfId="0" applyFont="1" applyFill="1" applyBorder="1"/>
    <xf numFmtId="0" fontId="14" fillId="0" borderId="75" xfId="0" applyFont="1" applyFill="1" applyBorder="1" applyAlignment="1">
      <alignment horizontal="left" wrapText="1"/>
    </xf>
    <xf numFmtId="2" fontId="13" fillId="0" borderId="28" xfId="0" applyNumberFormat="1" applyFont="1" applyFill="1" applyBorder="1" applyAlignment="1">
      <alignment wrapText="1"/>
    </xf>
    <xf numFmtId="0" fontId="13" fillId="0" borderId="75" xfId="0" applyFont="1" applyFill="1" applyBorder="1" applyAlignment="1"/>
    <xf numFmtId="0" fontId="13" fillId="0" borderId="76" xfId="0" applyFont="1" applyFill="1" applyBorder="1"/>
    <xf numFmtId="0" fontId="14" fillId="0" borderId="76" xfId="0" applyFont="1" applyFill="1" applyBorder="1"/>
    <xf numFmtId="0" fontId="14" fillId="0" borderId="39" xfId="0" applyFont="1" applyFill="1" applyBorder="1" applyAlignment="1">
      <alignment horizontal="left"/>
    </xf>
    <xf numFmtId="0" fontId="14" fillId="0" borderId="39" xfId="0" applyFont="1" applyFill="1" applyBorder="1" applyAlignment="1">
      <alignment horizontal="right"/>
    </xf>
    <xf numFmtId="0" fontId="14" fillId="0" borderId="7" xfId="0" applyFont="1" applyFill="1" applyBorder="1" applyAlignment="1">
      <alignment horizontal="right"/>
    </xf>
    <xf numFmtId="0" fontId="14" fillId="0" borderId="66" xfId="0" applyFont="1" applyFill="1" applyBorder="1" applyAlignment="1">
      <alignment horizontal="right"/>
    </xf>
    <xf numFmtId="0" fontId="13" fillId="0" borderId="37" xfId="0" applyFont="1" applyFill="1" applyBorder="1"/>
    <xf numFmtId="0" fontId="13" fillId="0" borderId="7" xfId="0" applyFont="1" applyFill="1" applyBorder="1" applyAlignment="1">
      <alignment wrapText="1"/>
    </xf>
    <xf numFmtId="0" fontId="13" fillId="0" borderId="76" xfId="0" applyFont="1" applyFill="1" applyBorder="1" applyAlignment="1">
      <alignment wrapText="1"/>
    </xf>
    <xf numFmtId="0" fontId="13" fillId="0" borderId="77" xfId="0" applyFont="1" applyFill="1" applyBorder="1"/>
    <xf numFmtId="0" fontId="14" fillId="0" borderId="78" xfId="0" applyFont="1" applyFill="1" applyBorder="1" applyAlignment="1">
      <alignment horizontal="center"/>
    </xf>
    <xf numFmtId="2" fontId="14" fillId="0" borderId="78" xfId="0" applyNumberFormat="1" applyFont="1" applyFill="1" applyBorder="1" applyAlignment="1">
      <alignment horizontal="right"/>
    </xf>
    <xf numFmtId="164" fontId="14" fillId="0" borderId="79" xfId="0" applyNumberFormat="1" applyFont="1" applyFill="1" applyBorder="1" applyAlignment="1">
      <alignment horizontal="right"/>
    </xf>
    <xf numFmtId="0" fontId="14" fillId="0" borderId="80" xfId="0" applyFont="1" applyFill="1" applyBorder="1" applyAlignment="1">
      <alignment horizontal="right"/>
    </xf>
    <xf numFmtId="165" fontId="22" fillId="0" borderId="81" xfId="0" applyNumberFormat="1" applyFont="1" applyFill="1" applyBorder="1" applyAlignment="1">
      <alignment horizontal="right"/>
    </xf>
    <xf numFmtId="165" fontId="22" fillId="0" borderId="79" xfId="0" applyNumberFormat="1" applyFont="1" applyFill="1" applyBorder="1" applyAlignment="1">
      <alignment horizontal="right"/>
    </xf>
    <xf numFmtId="165" fontId="22" fillId="0" borderId="80" xfId="0" applyNumberFormat="1" applyFont="1" applyFill="1" applyBorder="1" applyAlignment="1">
      <alignment horizontal="right"/>
    </xf>
    <xf numFmtId="165" fontId="25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/>
    <xf numFmtId="0" fontId="33" fillId="0" borderId="1" xfId="0" applyFont="1" applyFill="1" applyBorder="1"/>
    <xf numFmtId="0" fontId="26" fillId="0" borderId="1" xfId="0" applyFont="1" applyFill="1" applyBorder="1"/>
    <xf numFmtId="0" fontId="0" fillId="0" borderId="1" xfId="0" applyFill="1" applyBorder="1"/>
    <xf numFmtId="0" fontId="8" fillId="0" borderId="0" xfId="0" applyFont="1" applyFill="1"/>
    <xf numFmtId="0" fontId="15" fillId="0" borderId="0" xfId="0" applyFont="1" applyFill="1"/>
    <xf numFmtId="0" fontId="46" fillId="0" borderId="0" xfId="0" applyFont="1" applyFill="1"/>
    <xf numFmtId="0" fontId="47" fillId="0" borderId="0" xfId="0" applyFont="1" applyFill="1"/>
    <xf numFmtId="0" fontId="48" fillId="0" borderId="0" xfId="0" applyFont="1" applyFill="1"/>
    <xf numFmtId="0" fontId="14" fillId="0" borderId="82" xfId="0" applyFont="1" applyFill="1" applyBorder="1"/>
    <xf numFmtId="0" fontId="14" fillId="0" borderId="83" xfId="0" applyFont="1" applyFill="1" applyBorder="1"/>
    <xf numFmtId="0" fontId="14" fillId="0" borderId="84" xfId="0" applyFont="1" applyFill="1" applyBorder="1"/>
    <xf numFmtId="0" fontId="14" fillId="0" borderId="85" xfId="0" applyFont="1" applyFill="1" applyBorder="1" applyAlignment="1">
      <alignment horizontal="right"/>
    </xf>
    <xf numFmtId="0" fontId="14" fillId="0" borderId="86" xfId="0" applyFont="1" applyFill="1" applyBorder="1" applyAlignment="1">
      <alignment vertical="center" shrinkToFit="1"/>
    </xf>
    <xf numFmtId="0" fontId="14" fillId="0" borderId="87" xfId="0" applyFont="1" applyFill="1" applyBorder="1" applyAlignment="1">
      <alignment horizontal="center" vertical="center"/>
    </xf>
    <xf numFmtId="0" fontId="14" fillId="0" borderId="86" xfId="0" applyFont="1" applyFill="1" applyBorder="1" applyAlignment="1">
      <alignment horizontal="center" vertical="center"/>
    </xf>
    <xf numFmtId="0" fontId="14" fillId="0" borderId="82" xfId="0" applyFont="1" applyFill="1" applyBorder="1" applyAlignment="1">
      <alignment horizontal="center"/>
    </xf>
    <xf numFmtId="0" fontId="14" fillId="0" borderId="86" xfId="0" applyFont="1" applyFill="1" applyBorder="1"/>
    <xf numFmtId="0" fontId="14" fillId="0" borderId="8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wrapText="1"/>
    </xf>
    <xf numFmtId="0" fontId="21" fillId="0" borderId="7" xfId="0" applyFont="1" applyFill="1" applyBorder="1" applyAlignment="1">
      <alignment horizontal="center" vertical="center" shrinkToFit="1"/>
    </xf>
    <xf numFmtId="0" fontId="14" fillId="0" borderId="88" xfId="0" applyFont="1" applyFill="1" applyBorder="1" applyAlignment="1">
      <alignment horizontal="center" vertical="center" wrapText="1"/>
    </xf>
    <xf numFmtId="0" fontId="21" fillId="0" borderId="90" xfId="0" applyFont="1" applyFill="1" applyBorder="1" applyAlignment="1">
      <alignment horizontal="center"/>
    </xf>
    <xf numFmtId="0" fontId="13" fillId="0" borderId="90" xfId="0" applyFont="1" applyFill="1" applyBorder="1" applyAlignment="1">
      <alignment wrapText="1"/>
    </xf>
    <xf numFmtId="0" fontId="21" fillId="0" borderId="90" xfId="0" applyFont="1" applyFill="1" applyBorder="1" applyAlignment="1">
      <alignment wrapText="1"/>
    </xf>
    <xf numFmtId="2" fontId="50" fillId="0" borderId="90" xfId="0" applyNumberFormat="1" applyFont="1" applyFill="1" applyBorder="1"/>
    <xf numFmtId="0" fontId="50" fillId="0" borderId="90" xfId="0" applyFont="1" applyFill="1" applyBorder="1"/>
    <xf numFmtId="2" fontId="19" fillId="0" borderId="90" xfId="0" applyNumberFormat="1" applyFont="1" applyFill="1" applyBorder="1"/>
    <xf numFmtId="2" fontId="19" fillId="0" borderId="0" xfId="0" applyNumberFormat="1" applyFont="1" applyFill="1" applyBorder="1"/>
    <xf numFmtId="0" fontId="19" fillId="0" borderId="0" xfId="0" applyFont="1" applyFill="1" applyBorder="1"/>
    <xf numFmtId="0" fontId="14" fillId="0" borderId="7" xfId="0" applyFont="1" applyFill="1" applyBorder="1" applyAlignment="1">
      <alignment wrapText="1"/>
    </xf>
    <xf numFmtId="0" fontId="21" fillId="0" borderId="7" xfId="0" applyFont="1" applyFill="1" applyBorder="1" applyAlignment="1">
      <alignment wrapText="1"/>
    </xf>
    <xf numFmtId="2" fontId="47" fillId="0" borderId="90" xfId="0" applyNumberFormat="1" applyFont="1" applyFill="1" applyBorder="1"/>
    <xf numFmtId="165" fontId="47" fillId="0" borderId="90" xfId="0" applyNumberFormat="1" applyFont="1" applyFill="1" applyBorder="1"/>
    <xf numFmtId="165" fontId="51" fillId="0" borderId="90" xfId="0" applyNumberFormat="1" applyFont="1" applyFill="1" applyBorder="1"/>
    <xf numFmtId="2" fontId="7" fillId="0" borderId="0" xfId="0" applyNumberFormat="1" applyFont="1" applyFill="1" applyBorder="1"/>
    <xf numFmtId="0" fontId="13" fillId="0" borderId="7" xfId="0" applyFont="1" applyFill="1" applyBorder="1" applyAlignment="1">
      <alignment horizontal="center"/>
    </xf>
    <xf numFmtId="0" fontId="50" fillId="0" borderId="7" xfId="0" applyFont="1" applyFill="1" applyBorder="1"/>
    <xf numFmtId="2" fontId="19" fillId="0" borderId="7" xfId="0" applyNumberFormat="1" applyFont="1" applyFill="1" applyBorder="1"/>
    <xf numFmtId="2" fontId="52" fillId="0" borderId="0" xfId="0" applyNumberFormat="1" applyFont="1" applyFill="1" applyBorder="1"/>
    <xf numFmtId="164" fontId="50" fillId="0" borderId="7" xfId="0" applyNumberFormat="1" applyFont="1" applyFill="1" applyBorder="1"/>
    <xf numFmtId="2" fontId="50" fillId="0" borderId="7" xfId="0" applyNumberFormat="1" applyFont="1" applyFill="1" applyBorder="1"/>
    <xf numFmtId="164" fontId="19" fillId="0" borderId="7" xfId="0" applyNumberFormat="1" applyFont="1" applyFill="1" applyBorder="1"/>
    <xf numFmtId="164" fontId="19" fillId="0" borderId="0" xfId="0" applyNumberFormat="1" applyFont="1" applyFill="1" applyBorder="1"/>
    <xf numFmtId="0" fontId="50" fillId="0" borderId="0" xfId="0" applyFont="1" applyFill="1" applyBorder="1"/>
    <xf numFmtId="164" fontId="0" fillId="0" borderId="0" xfId="0" applyNumberFormat="1" applyFill="1"/>
    <xf numFmtId="0" fontId="7" fillId="0" borderId="0" xfId="0" applyFont="1" applyFill="1" applyBorder="1"/>
    <xf numFmtId="0" fontId="53" fillId="0" borderId="0" xfId="0" applyFont="1" applyFill="1" applyBorder="1"/>
    <xf numFmtId="0" fontId="47" fillId="0" borderId="7" xfId="0" applyFont="1" applyFill="1" applyBorder="1" applyAlignment="1">
      <alignment horizontal="center" wrapText="1"/>
    </xf>
    <xf numFmtId="165" fontId="9" fillId="0" borderId="7" xfId="0" applyNumberFormat="1" applyFont="1" applyFill="1" applyBorder="1"/>
    <xf numFmtId="2" fontId="9" fillId="0" borderId="7" xfId="0" applyNumberFormat="1" applyFont="1" applyFill="1" applyBorder="1"/>
    <xf numFmtId="0" fontId="29" fillId="0" borderId="7" xfId="0" applyFont="1" applyFill="1" applyBorder="1" applyAlignment="1">
      <alignment vertical="center"/>
    </xf>
    <xf numFmtId="0" fontId="29" fillId="0" borderId="0" xfId="0" applyFont="1" applyFill="1" applyBorder="1" applyAlignment="1">
      <alignment vertical="center"/>
    </xf>
    <xf numFmtId="0" fontId="13" fillId="0" borderId="7" xfId="0" applyFont="1" applyFill="1" applyBorder="1" applyAlignment="1">
      <alignment vertical="center" wrapText="1"/>
    </xf>
    <xf numFmtId="0" fontId="13" fillId="0" borderId="7" xfId="0" applyFont="1" applyFill="1" applyBorder="1" applyAlignment="1"/>
    <xf numFmtId="0" fontId="51" fillId="0" borderId="0" xfId="0" applyFont="1" applyFill="1" applyBorder="1"/>
    <xf numFmtId="0" fontId="16" fillId="0" borderId="0" xfId="0" applyFont="1" applyFill="1"/>
    <xf numFmtId="0" fontId="14" fillId="0" borderId="7" xfId="0" applyFont="1" applyFill="1" applyBorder="1" applyAlignment="1">
      <alignment horizontal="center" wrapText="1"/>
    </xf>
    <xf numFmtId="165" fontId="54" fillId="0" borderId="7" xfId="0" applyNumberFormat="1" applyFont="1" applyFill="1" applyBorder="1"/>
    <xf numFmtId="2" fontId="54" fillId="0" borderId="7" xfId="0" applyNumberFormat="1" applyFont="1" applyFill="1" applyBorder="1"/>
    <xf numFmtId="164" fontId="55" fillId="0" borderId="0" xfId="0" applyNumberFormat="1" applyFont="1" applyFill="1" applyBorder="1"/>
    <xf numFmtId="0" fontId="56" fillId="0" borderId="7" xfId="0" applyFont="1" applyFill="1" applyBorder="1" applyAlignment="1">
      <alignment horizontal="center" wrapText="1"/>
    </xf>
    <xf numFmtId="0" fontId="0" fillId="0" borderId="91" xfId="0" applyFill="1" applyBorder="1"/>
    <xf numFmtId="1" fontId="0" fillId="0" borderId="91" xfId="0" applyNumberFormat="1" applyFill="1" applyBorder="1"/>
    <xf numFmtId="0" fontId="0" fillId="0" borderId="89" xfId="0" applyFill="1" applyBorder="1"/>
    <xf numFmtId="0" fontId="57" fillId="0" borderId="0" xfId="0" applyFont="1" applyFill="1"/>
    <xf numFmtId="0" fontId="58" fillId="0" borderId="0" xfId="0" applyFont="1" applyFill="1"/>
    <xf numFmtId="0" fontId="56" fillId="0" borderId="0" xfId="0" applyFont="1" applyFill="1" applyAlignment="1">
      <alignment horizontal="center"/>
    </xf>
    <xf numFmtId="0" fontId="46" fillId="0" borderId="0" xfId="0" applyFont="1" applyFill="1" applyAlignment="1">
      <alignment horizontal="center"/>
    </xf>
    <xf numFmtId="0" fontId="57" fillId="0" borderId="0" xfId="0" applyFont="1" applyFill="1" applyBorder="1"/>
    <xf numFmtId="0" fontId="14" fillId="0" borderId="90" xfId="0" applyFont="1" applyFill="1" applyBorder="1"/>
    <xf numFmtId="0" fontId="14" fillId="0" borderId="92" xfId="0" applyFont="1" applyFill="1" applyBorder="1" applyAlignment="1">
      <alignment horizontal="center" vertical="center"/>
    </xf>
    <xf numFmtId="0" fontId="14" fillId="0" borderId="90" xfId="0" applyFont="1" applyFill="1" applyBorder="1" applyAlignment="1">
      <alignment horizontal="center" vertical="center"/>
    </xf>
    <xf numFmtId="0" fontId="14" fillId="0" borderId="93" xfId="0" applyFont="1" applyFill="1" applyBorder="1" applyAlignment="1">
      <alignment horizontal="center" vertical="center"/>
    </xf>
    <xf numFmtId="0" fontId="14" fillId="0" borderId="91" xfId="0" applyFont="1" applyFill="1" applyBorder="1" applyAlignment="1">
      <alignment horizontal="center" vertical="center" wrapText="1"/>
    </xf>
    <xf numFmtId="0" fontId="46" fillId="0" borderId="7" xfId="0" applyFont="1" applyFill="1" applyBorder="1" applyAlignment="1">
      <alignment vertical="center" shrinkToFit="1"/>
    </xf>
    <xf numFmtId="0" fontId="46" fillId="0" borderId="6" xfId="0" applyFont="1" applyFill="1" applyBorder="1" applyAlignment="1">
      <alignment vertical="center" wrapText="1"/>
    </xf>
    <xf numFmtId="0" fontId="59" fillId="0" borderId="7" xfId="0" applyFont="1" applyFill="1" applyBorder="1"/>
    <xf numFmtId="0" fontId="60" fillId="0" borderId="7" xfId="0" applyFont="1" applyFill="1" applyBorder="1"/>
    <xf numFmtId="0" fontId="34" fillId="0" borderId="0" xfId="0" applyFont="1" applyFill="1" applyBorder="1"/>
    <xf numFmtId="0" fontId="46" fillId="0" borderId="7" xfId="0" applyFont="1" applyFill="1" applyBorder="1" applyAlignment="1">
      <alignment vertical="center" wrapText="1"/>
    </xf>
    <xf numFmtId="2" fontId="59" fillId="0" borderId="7" xfId="0" applyNumberFormat="1" applyFont="1" applyFill="1" applyBorder="1"/>
    <xf numFmtId="0" fontId="46" fillId="0" borderId="7" xfId="0" applyFont="1" applyFill="1" applyBorder="1" applyAlignment="1">
      <alignment wrapText="1"/>
    </xf>
    <xf numFmtId="0" fontId="46" fillId="0" borderId="89" xfId="0" applyFont="1" applyFill="1" applyBorder="1"/>
    <xf numFmtId="0" fontId="46" fillId="0" borderId="7" xfId="0" applyFont="1" applyFill="1" applyBorder="1"/>
    <xf numFmtId="0" fontId="61" fillId="0" borderId="0" xfId="0" applyFont="1" applyFill="1" applyBorder="1"/>
    <xf numFmtId="0" fontId="62" fillId="0" borderId="0" xfId="0" applyFont="1" applyFill="1" applyBorder="1"/>
    <xf numFmtId="0" fontId="46" fillId="0" borderId="7" xfId="0" applyFont="1" applyFill="1" applyBorder="1" applyAlignment="1">
      <alignment horizontal="left" wrapText="1"/>
    </xf>
    <xf numFmtId="0" fontId="63" fillId="0" borderId="0" xfId="0" applyFont="1" applyFill="1" applyBorder="1"/>
    <xf numFmtId="0" fontId="46" fillId="0" borderId="6" xfId="0" applyFont="1" applyFill="1" applyBorder="1" applyAlignment="1">
      <alignment vertical="center" shrinkToFit="1"/>
    </xf>
    <xf numFmtId="165" fontId="46" fillId="0" borderId="7" xfId="0" applyNumberFormat="1" applyFont="1" applyFill="1" applyBorder="1"/>
    <xf numFmtId="1" fontId="46" fillId="0" borderId="7" xfId="0" applyNumberFormat="1" applyFont="1" applyFill="1" applyBorder="1" applyAlignment="1">
      <alignment horizontal="right"/>
    </xf>
    <xf numFmtId="0" fontId="13" fillId="0" borderId="7" xfId="0" applyFont="1" applyFill="1" applyBorder="1" applyAlignment="1">
      <alignment horizontal="center" wrapText="1"/>
    </xf>
    <xf numFmtId="164" fontId="46" fillId="0" borderId="7" xfId="0" applyNumberFormat="1" applyFont="1" applyFill="1" applyBorder="1"/>
    <xf numFmtId="0" fontId="47" fillId="0" borderId="7" xfId="0" applyFont="1" applyFill="1" applyBorder="1" applyAlignment="1">
      <alignment horizontal="center"/>
    </xf>
    <xf numFmtId="2" fontId="47" fillId="0" borderId="7" xfId="0" applyNumberFormat="1" applyFont="1" applyFill="1" applyBorder="1"/>
    <xf numFmtId="0" fontId="64" fillId="0" borderId="0" xfId="0" applyFont="1" applyFill="1" applyBorder="1"/>
    <xf numFmtId="0" fontId="57" fillId="0" borderId="91" xfId="0" applyFont="1" applyFill="1" applyBorder="1"/>
    <xf numFmtId="164" fontId="65" fillId="0" borderId="91" xfId="0" applyNumberFormat="1" applyFont="1" applyFill="1" applyBorder="1"/>
    <xf numFmtId="164" fontId="65" fillId="0" borderId="0" xfId="0" applyNumberFormat="1" applyFont="1" applyFill="1" applyBorder="1"/>
    <xf numFmtId="0" fontId="10" fillId="0" borderId="0" xfId="0" applyFont="1" applyFill="1"/>
    <xf numFmtId="0" fontId="10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66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9" fillId="0" borderId="94" xfId="0" applyFont="1" applyFill="1" applyBorder="1"/>
    <xf numFmtId="0" fontId="9" fillId="0" borderId="95" xfId="0" applyFont="1" applyFill="1" applyBorder="1"/>
    <xf numFmtId="0" fontId="9" fillId="0" borderId="96" xfId="0" applyFont="1" applyFill="1" applyBorder="1"/>
    <xf numFmtId="0" fontId="9" fillId="0" borderId="97" xfId="0" applyFont="1" applyFill="1" applyBorder="1"/>
    <xf numFmtId="0" fontId="9" fillId="0" borderId="98" xfId="0" applyFont="1" applyFill="1" applyBorder="1" applyAlignment="1">
      <alignment horizontal="center"/>
    </xf>
    <xf numFmtId="0" fontId="9" fillId="0" borderId="99" xfId="0" applyFont="1" applyFill="1" applyBorder="1"/>
    <xf numFmtId="0" fontId="9" fillId="0" borderId="100" xfId="0" applyFont="1" applyFill="1" applyBorder="1" applyAlignment="1">
      <alignment vertical="center" shrinkToFit="1"/>
    </xf>
    <xf numFmtId="0" fontId="9" fillId="0" borderId="4" xfId="0" applyFont="1" applyFill="1" applyBorder="1" applyAlignment="1">
      <alignment horizontal="center" vertical="center" shrinkToFi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 shrinkToFit="1"/>
    </xf>
    <xf numFmtId="0" fontId="9" fillId="0" borderId="5" xfId="0" applyFont="1" applyFill="1" applyBorder="1" applyAlignment="1">
      <alignment horizontal="center" vertical="center" wrapText="1"/>
    </xf>
    <xf numFmtId="0" fontId="11" fillId="0" borderId="100" xfId="0" applyFont="1" applyFill="1" applyBorder="1" applyAlignment="1">
      <alignment vertical="center" shrinkToFit="1"/>
    </xf>
    <xf numFmtId="0" fontId="11" fillId="0" borderId="4" xfId="0" applyFont="1" applyFill="1" applyBorder="1" applyAlignment="1">
      <alignment horizontal="left" vertical="center" shrinkToFit="1"/>
    </xf>
    <xf numFmtId="2" fontId="13" fillId="0" borderId="4" xfId="0" applyNumberFormat="1" applyFont="1" applyFill="1" applyBorder="1"/>
    <xf numFmtId="164" fontId="13" fillId="0" borderId="4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 shrinkToFi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2" fillId="0" borderId="0" xfId="0" applyFont="1" applyFill="1"/>
    <xf numFmtId="2" fontId="11" fillId="0" borderId="4" xfId="0" applyNumberFormat="1" applyFont="1" applyFill="1" applyBorder="1"/>
    <xf numFmtId="2" fontId="11" fillId="0" borderId="4" xfId="0" applyNumberFormat="1" applyFont="1" applyFill="1" applyBorder="1" applyAlignment="1">
      <alignment horizontal="right" vertical="center" wrapText="1"/>
    </xf>
    <xf numFmtId="164" fontId="11" fillId="0" borderId="4" xfId="0" applyNumberFormat="1" applyFont="1" applyFill="1" applyBorder="1" applyAlignment="1">
      <alignment horizontal="right" vertical="center" wrapText="1" shrinkToFit="1"/>
    </xf>
    <xf numFmtId="164" fontId="11" fillId="0" borderId="5" xfId="0" applyNumberFormat="1" applyFont="1" applyFill="1" applyBorder="1" applyAlignment="1">
      <alignment horizontal="right" vertical="center" wrapText="1"/>
    </xf>
    <xf numFmtId="2" fontId="11" fillId="0" borderId="5" xfId="0" applyNumberFormat="1" applyFont="1" applyFill="1" applyBorder="1" applyAlignment="1">
      <alignment horizontal="right" vertical="center" wrapText="1"/>
    </xf>
    <xf numFmtId="164" fontId="11" fillId="0" borderId="4" xfId="0" applyNumberFormat="1" applyFont="1" applyFill="1" applyBorder="1" applyAlignment="1">
      <alignment horizontal="right" vertical="center" wrapText="1"/>
    </xf>
    <xf numFmtId="2" fontId="11" fillId="0" borderId="4" xfId="0" applyNumberFormat="1" applyFont="1" applyFill="1" applyBorder="1" applyAlignment="1">
      <alignment horizontal="right" vertical="center" wrapText="1" shrinkToFit="1"/>
    </xf>
    <xf numFmtId="164" fontId="11" fillId="0" borderId="2" xfId="0" applyNumberFormat="1" applyFont="1" applyFill="1" applyBorder="1"/>
    <xf numFmtId="164" fontId="11" fillId="0" borderId="3" xfId="0" applyNumberFormat="1" applyFont="1" applyFill="1" applyBorder="1" applyAlignment="1">
      <alignment horizontal="right"/>
    </xf>
    <xf numFmtId="2" fontId="11" fillId="0" borderId="2" xfId="0" applyNumberFormat="1" applyFont="1" applyFill="1" applyBorder="1"/>
    <xf numFmtId="164" fontId="11" fillId="0" borderId="3" xfId="1" applyNumberFormat="1" applyFont="1" applyFill="1" applyBorder="1" applyAlignment="1">
      <alignment horizontal="right"/>
    </xf>
    <xf numFmtId="0" fontId="11" fillId="0" borderId="10" xfId="0" applyFont="1" applyFill="1" applyBorder="1"/>
    <xf numFmtId="2" fontId="11" fillId="0" borderId="3" xfId="0" applyNumberFormat="1" applyFont="1" applyFill="1" applyBorder="1" applyAlignment="1">
      <alignment horizontal="right"/>
    </xf>
    <xf numFmtId="164" fontId="26" fillId="0" borderId="3" xfId="0" applyNumberFormat="1" applyFont="1" applyFill="1" applyBorder="1" applyAlignment="1">
      <alignment horizontal="right"/>
    </xf>
    <xf numFmtId="0" fontId="11" fillId="0" borderId="10" xfId="0" applyFont="1" applyFill="1" applyBorder="1" applyAlignment="1">
      <alignment wrapText="1"/>
    </xf>
    <xf numFmtId="0" fontId="11" fillId="0" borderId="101" xfId="0" applyFont="1" applyFill="1" applyBorder="1" applyAlignment="1">
      <alignment vertical="center" shrinkToFit="1"/>
    </xf>
    <xf numFmtId="2" fontId="11" fillId="0" borderId="102" xfId="0" applyNumberFormat="1" applyFont="1" applyFill="1" applyBorder="1"/>
    <xf numFmtId="0" fontId="11" fillId="0" borderId="7" xfId="0" applyFont="1" applyFill="1" applyBorder="1" applyAlignment="1">
      <alignment vertical="center" shrinkToFit="1"/>
    </xf>
    <xf numFmtId="2" fontId="11" fillId="0" borderId="7" xfId="0" applyNumberFormat="1" applyFont="1" applyFill="1" applyBorder="1"/>
    <xf numFmtId="164" fontId="11" fillId="0" borderId="103" xfId="0" applyNumberFormat="1" applyFont="1" applyFill="1" applyBorder="1"/>
    <xf numFmtId="164" fontId="11" fillId="0" borderId="40" xfId="0" applyNumberFormat="1" applyFont="1" applyFill="1" applyBorder="1"/>
    <xf numFmtId="164" fontId="11" fillId="0" borderId="104" xfId="0" applyNumberFormat="1" applyFont="1" applyFill="1" applyBorder="1" applyAlignment="1">
      <alignment horizontal="right"/>
    </xf>
    <xf numFmtId="0" fontId="9" fillId="0" borderId="105" xfId="0" applyFont="1" applyFill="1" applyBorder="1" applyAlignment="1">
      <alignment horizontal="center"/>
    </xf>
    <xf numFmtId="2" fontId="9" fillId="0" borderId="105" xfId="0" applyNumberFormat="1" applyFont="1" applyFill="1" applyBorder="1"/>
    <xf numFmtId="2" fontId="9" fillId="0" borderId="106" xfId="0" applyNumberFormat="1" applyFont="1" applyFill="1" applyBorder="1"/>
    <xf numFmtId="2" fontId="9" fillId="0" borderId="107" xfId="0" applyNumberFormat="1" applyFont="1" applyFill="1" applyBorder="1"/>
    <xf numFmtId="0" fontId="11" fillId="0" borderId="1" xfId="0" applyFont="1" applyFill="1" applyBorder="1"/>
    <xf numFmtId="2" fontId="7" fillId="0" borderId="0" xfId="0" applyNumberFormat="1" applyFont="1" applyFill="1"/>
    <xf numFmtId="2" fontId="12" fillId="0" borderId="0" xfId="0" applyNumberFormat="1" applyFont="1" applyFill="1"/>
    <xf numFmtId="164" fontId="5" fillId="0" borderId="0" xfId="0" applyNumberFormat="1" applyFont="1" applyFill="1"/>
    <xf numFmtId="0" fontId="12" fillId="0" borderId="0" xfId="0" applyFont="1" applyFill="1" applyAlignment="1">
      <alignment horizontal="center"/>
    </xf>
    <xf numFmtId="0" fontId="67" fillId="0" borderId="0" xfId="0" applyFont="1" applyFill="1"/>
    <xf numFmtId="0" fontId="67" fillId="0" borderId="0" xfId="0" applyFont="1" applyFill="1" applyAlignment="1">
      <alignment horizontal="right"/>
    </xf>
    <xf numFmtId="0" fontId="67" fillId="0" borderId="0" xfId="0" applyFont="1" applyFill="1" applyBorder="1"/>
    <xf numFmtId="0" fontId="67" fillId="0" borderId="0" xfId="0" applyFont="1" applyFill="1" applyAlignment="1">
      <alignment horizontal="center"/>
    </xf>
    <xf numFmtId="0" fontId="14" fillId="0" borderId="7" xfId="0" applyFont="1" applyFill="1" applyBorder="1"/>
    <xf numFmtId="0" fontId="14" fillId="0" borderId="7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/>
    </xf>
    <xf numFmtId="0" fontId="22" fillId="0" borderId="7" xfId="0" applyFont="1" applyFill="1" applyBorder="1" applyAlignment="1">
      <alignment horizontal="center" vertical="center" wrapText="1"/>
    </xf>
    <xf numFmtId="0" fontId="57" fillId="0" borderId="0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left" vertical="center" shrinkToFit="1"/>
    </xf>
    <xf numFmtId="2" fontId="13" fillId="0" borderId="7" xfId="0" applyNumberFormat="1" applyFont="1" applyFill="1" applyBorder="1"/>
    <xf numFmtId="2" fontId="13" fillId="0" borderId="7" xfId="0" applyNumberFormat="1" applyFont="1" applyFill="1" applyBorder="1" applyAlignment="1">
      <alignment horizontal="right" vertical="center"/>
    </xf>
    <xf numFmtId="2" fontId="13" fillId="0" borderId="7" xfId="0" applyNumberFormat="1" applyFont="1" applyFill="1" applyBorder="1" applyAlignment="1">
      <alignment horizontal="right" vertical="center" wrapText="1"/>
    </xf>
    <xf numFmtId="165" fontId="13" fillId="0" borderId="7" xfId="0" applyNumberFormat="1" applyFont="1" applyFill="1" applyBorder="1" applyAlignment="1">
      <alignment horizontal="right" vertical="center"/>
    </xf>
    <xf numFmtId="0" fontId="11" fillId="0" borderId="7" xfId="0" applyFont="1" applyFill="1" applyBorder="1" applyAlignment="1">
      <alignment horizontal="left" vertical="center" shrinkToFit="1"/>
    </xf>
    <xf numFmtId="165" fontId="13" fillId="0" borderId="7" xfId="0" applyNumberFormat="1" applyFont="1" applyFill="1" applyBorder="1"/>
    <xf numFmtId="164" fontId="13" fillId="0" borderId="7" xfId="0" applyNumberFormat="1" applyFont="1" applyFill="1" applyBorder="1"/>
    <xf numFmtId="2" fontId="14" fillId="0" borderId="7" xfId="0" applyNumberFormat="1" applyFont="1" applyFill="1" applyBorder="1"/>
    <xf numFmtId="0" fontId="68" fillId="0" borderId="1" xfId="0" applyFont="1" applyFill="1" applyBorder="1" applyAlignment="1">
      <alignment horizontal="center"/>
    </xf>
    <xf numFmtId="164" fontId="65" fillId="0" borderId="1" xfId="0" applyNumberFormat="1" applyFont="1" applyFill="1" applyBorder="1"/>
    <xf numFmtId="0" fontId="57" fillId="0" borderId="1" xfId="0" applyFont="1" applyFill="1" applyBorder="1"/>
    <xf numFmtId="164" fontId="65" fillId="0" borderId="0" xfId="0" applyNumberFormat="1" applyFont="1" applyFill="1"/>
    <xf numFmtId="0" fontId="69" fillId="0" borderId="0" xfId="0" applyFont="1" applyFill="1"/>
    <xf numFmtId="0" fontId="0" fillId="0" borderId="0" xfId="0" applyFill="1" applyAlignment="1">
      <alignment horizontal="center" wrapText="1"/>
    </xf>
    <xf numFmtId="0" fontId="69" fillId="0" borderId="0" xfId="0" applyFont="1" applyFill="1" applyAlignment="1">
      <alignment horizontal="center" wrapText="1"/>
    </xf>
    <xf numFmtId="0" fontId="70" fillId="0" borderId="0" xfId="0" applyFont="1" applyFill="1" applyAlignment="1">
      <alignment horizontal="center"/>
    </xf>
    <xf numFmtId="0" fontId="56" fillId="0" borderId="108" xfId="0" applyFont="1" applyFill="1" applyBorder="1" applyAlignment="1">
      <alignment horizontal="center" vertical="top" wrapText="1"/>
    </xf>
    <xf numFmtId="0" fontId="56" fillId="0" borderId="109" xfId="0" applyFont="1" applyFill="1" applyBorder="1" applyAlignment="1">
      <alignment horizontal="center" vertical="top" wrapText="1"/>
    </xf>
    <xf numFmtId="0" fontId="71" fillId="0" borderId="77" xfId="0" applyFont="1" applyFill="1" applyBorder="1" applyAlignment="1">
      <alignment horizontal="center" vertical="top" wrapText="1"/>
    </xf>
    <xf numFmtId="0" fontId="72" fillId="0" borderId="6" xfId="0" applyFont="1" applyFill="1" applyBorder="1" applyAlignment="1">
      <alignment vertical="top" wrapText="1"/>
    </xf>
    <xf numFmtId="0" fontId="72" fillId="0" borderId="6" xfId="0" applyFont="1" applyFill="1" applyBorder="1" applyAlignment="1">
      <alignment horizontal="justify" vertical="top" wrapText="1"/>
    </xf>
    <xf numFmtId="0" fontId="0" fillId="0" borderId="0" xfId="0" applyBorder="1"/>
    <xf numFmtId="0" fontId="67" fillId="0" borderId="6" xfId="0" applyFont="1" applyFill="1" applyBorder="1" applyAlignment="1">
      <alignment horizontal="left" vertical="top" wrapText="1"/>
    </xf>
    <xf numFmtId="0" fontId="71" fillId="0" borderId="111" xfId="0" applyFont="1" applyFill="1" applyBorder="1" applyAlignment="1">
      <alignment horizontal="center" vertical="top" wrapText="1"/>
    </xf>
    <xf numFmtId="0" fontId="56" fillId="0" borderId="112" xfId="0" applyFont="1" applyFill="1" applyBorder="1" applyAlignment="1">
      <alignment horizontal="center" vertical="top" wrapText="1"/>
    </xf>
    <xf numFmtId="0" fontId="73" fillId="0" borderId="119" xfId="0" applyFont="1" applyFill="1" applyBorder="1" applyAlignment="1">
      <alignment horizontal="center" vertical="top" wrapText="1"/>
    </xf>
    <xf numFmtId="0" fontId="73" fillId="0" borderId="120" xfId="0" applyFont="1" applyFill="1" applyBorder="1" applyAlignment="1">
      <alignment horizontal="center" vertical="top" wrapText="1"/>
    </xf>
    <xf numFmtId="0" fontId="73" fillId="0" borderId="0" xfId="0" applyFont="1" applyFill="1" applyBorder="1" applyAlignment="1">
      <alignment horizontal="center" vertical="top" wrapText="1"/>
    </xf>
    <xf numFmtId="0" fontId="71" fillId="0" borderId="121" xfId="0" applyFont="1" applyFill="1" applyBorder="1" applyAlignment="1">
      <alignment horizontal="center" vertical="top" wrapText="1"/>
    </xf>
    <xf numFmtId="0" fontId="72" fillId="0" borderId="122" xfId="0" applyFont="1" applyFill="1" applyBorder="1" applyAlignment="1">
      <alignment horizontal="justify" vertical="top" wrapText="1"/>
    </xf>
    <xf numFmtId="164" fontId="69" fillId="0" borderId="116" xfId="0" applyNumberFormat="1" applyFont="1" applyFill="1" applyBorder="1" applyAlignment="1">
      <alignment horizontal="center" vertical="top"/>
    </xf>
    <xf numFmtId="164" fontId="69" fillId="0" borderId="123" xfId="0" applyNumberFormat="1" applyFont="1" applyFill="1" applyBorder="1" applyAlignment="1">
      <alignment horizontal="center" vertical="top"/>
    </xf>
    <xf numFmtId="0" fontId="19" fillId="0" borderId="86" xfId="0" applyFont="1" applyFill="1" applyBorder="1" applyAlignment="1">
      <alignment horizontal="center" vertical="top"/>
    </xf>
    <xf numFmtId="0" fontId="73" fillId="0" borderId="86" xfId="0" applyFont="1" applyFill="1" applyBorder="1" applyAlignment="1">
      <alignment horizontal="center" wrapText="1"/>
    </xf>
    <xf numFmtId="0" fontId="69" fillId="0" borderId="0" xfId="0" applyFont="1" applyFill="1" applyBorder="1" applyAlignment="1">
      <alignment horizontal="center"/>
    </xf>
    <xf numFmtId="0" fontId="69" fillId="0" borderId="86" xfId="0" applyFont="1" applyFill="1" applyBorder="1"/>
    <xf numFmtId="0" fontId="19" fillId="0" borderId="124" xfId="0" applyFont="1" applyFill="1" applyBorder="1" applyAlignment="1">
      <alignment horizontal="center" vertical="top"/>
    </xf>
    <xf numFmtId="0" fontId="73" fillId="0" borderId="125" xfId="0" applyFont="1" applyFill="1" applyBorder="1" applyAlignment="1">
      <alignment horizontal="center"/>
    </xf>
    <xf numFmtId="0" fontId="72" fillId="0" borderId="125" xfId="0" applyNumberFormat="1" applyFont="1" applyFill="1" applyBorder="1" applyAlignment="1">
      <alignment horizontal="justify" vertical="top" wrapText="1"/>
    </xf>
    <xf numFmtId="0" fontId="72" fillId="0" borderId="125" xfId="0" applyFont="1" applyFill="1" applyBorder="1" applyAlignment="1">
      <alignment horizontal="center" vertical="top"/>
    </xf>
    <xf numFmtId="0" fontId="72" fillId="0" borderId="123" xfId="0" applyFont="1" applyFill="1" applyBorder="1" applyAlignment="1">
      <alignment horizontal="center" vertical="top"/>
    </xf>
    <xf numFmtId="0" fontId="19" fillId="0" borderId="0" xfId="0" applyFont="1" applyFill="1" applyBorder="1" applyAlignment="1">
      <alignment horizontal="center" vertical="top"/>
    </xf>
    <xf numFmtId="0" fontId="69" fillId="0" borderId="0" xfId="0" applyFont="1" applyFill="1" applyBorder="1"/>
    <xf numFmtId="0" fontId="10" fillId="0" borderId="124" xfId="0" applyFont="1" applyFill="1" applyBorder="1" applyAlignment="1">
      <alignment horizontal="center" vertical="top" wrapText="1"/>
    </xf>
    <xf numFmtId="0" fontId="56" fillId="0" borderId="12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124" xfId="0" applyFont="1" applyFill="1" applyBorder="1" applyAlignment="1">
      <alignment horizontal="center" vertical="top"/>
    </xf>
    <xf numFmtId="0" fontId="56" fillId="0" borderId="125" xfId="0" applyFont="1" applyFill="1" applyBorder="1" applyAlignment="1">
      <alignment horizontal="center" vertical="top" wrapText="1"/>
    </xf>
    <xf numFmtId="0" fontId="67" fillId="0" borderId="110" xfId="0" applyFont="1" applyFill="1" applyBorder="1" applyAlignment="1">
      <alignment horizontal="center" vertical="top" wrapText="1"/>
    </xf>
    <xf numFmtId="0" fontId="67" fillId="0" borderId="30" xfId="0" applyFont="1" applyFill="1" applyBorder="1" applyAlignment="1">
      <alignment horizontal="justify" vertical="top" wrapText="1"/>
    </xf>
    <xf numFmtId="0" fontId="67" fillId="0" borderId="30" xfId="0" applyFont="1" applyFill="1" applyBorder="1" applyAlignment="1">
      <alignment horizontal="center" vertical="top" wrapText="1"/>
    </xf>
    <xf numFmtId="0" fontId="67" fillId="0" borderId="63" xfId="0" applyFont="1" applyFill="1" applyBorder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14" fontId="67" fillId="0" borderId="77" xfId="0" applyNumberFormat="1" applyFont="1" applyFill="1" applyBorder="1" applyAlignment="1">
      <alignment horizontal="center" vertical="top"/>
    </xf>
    <xf numFmtId="0" fontId="67" fillId="0" borderId="7" xfId="0" applyFont="1" applyFill="1" applyBorder="1" applyAlignment="1">
      <alignment horizontal="justify" vertical="top"/>
    </xf>
    <xf numFmtId="0" fontId="67" fillId="0" borderId="7" xfId="0" applyFont="1" applyFill="1" applyBorder="1" applyAlignment="1">
      <alignment horizontal="center" vertical="top" wrapText="1"/>
    </xf>
    <xf numFmtId="0" fontId="67" fillId="0" borderId="75" xfId="0" applyFont="1" applyFill="1" applyBorder="1" applyAlignment="1">
      <alignment horizontal="center" vertical="top" wrapText="1"/>
    </xf>
    <xf numFmtId="14" fontId="67" fillId="0" borderId="126" xfId="0" applyNumberFormat="1" applyFont="1" applyFill="1" applyBorder="1" applyAlignment="1">
      <alignment horizontal="center" vertical="top"/>
    </xf>
    <xf numFmtId="0" fontId="67" fillId="0" borderId="82" xfId="0" applyFont="1" applyFill="1" applyBorder="1" applyAlignment="1">
      <alignment horizontal="justify" vertical="top" wrapText="1"/>
    </xf>
    <xf numFmtId="0" fontId="67" fillId="0" borderId="82" xfId="0" applyFont="1" applyFill="1" applyBorder="1" applyAlignment="1">
      <alignment horizontal="center" vertical="top" wrapText="1"/>
    </xf>
    <xf numFmtId="0" fontId="67" fillId="0" borderId="127" xfId="0" applyFont="1" applyFill="1" applyBorder="1" applyAlignment="1">
      <alignment horizontal="center" vertical="top" wrapText="1"/>
    </xf>
    <xf numFmtId="0" fontId="67" fillId="0" borderId="124" xfId="0" applyFont="1" applyFill="1" applyBorder="1" applyAlignment="1">
      <alignment horizontal="center" vertical="top"/>
    </xf>
    <xf numFmtId="0" fontId="67" fillId="0" borderId="125" xfId="0" applyFont="1" applyFill="1" applyBorder="1" applyAlignment="1">
      <alignment horizontal="center" vertical="top"/>
    </xf>
    <xf numFmtId="0" fontId="67" fillId="0" borderId="123" xfId="0" applyFont="1" applyFill="1" applyBorder="1" applyAlignment="1">
      <alignment horizontal="center" vertical="top"/>
    </xf>
    <xf numFmtId="0" fontId="67" fillId="0" borderId="110" xfId="0" applyFont="1" applyFill="1" applyBorder="1" applyAlignment="1">
      <alignment horizontal="center" vertical="top"/>
    </xf>
    <xf numFmtId="0" fontId="67" fillId="0" borderId="30" xfId="0" applyFont="1" applyFill="1" applyBorder="1" applyAlignment="1">
      <alignment horizontal="center" vertical="top"/>
    </xf>
    <xf numFmtId="0" fontId="67" fillId="0" borderId="63" xfId="0" applyFont="1" applyFill="1" applyBorder="1" applyAlignment="1">
      <alignment horizontal="center" vertical="top"/>
    </xf>
    <xf numFmtId="14" fontId="0" fillId="0" borderId="77" xfId="0" applyNumberFormat="1" applyFill="1" applyBorder="1" applyAlignment="1">
      <alignment horizontal="center" vertical="top"/>
    </xf>
    <xf numFmtId="0" fontId="0" fillId="0" borderId="7" xfId="0" applyFill="1" applyBorder="1" applyAlignment="1">
      <alignment horizontal="justify" vertical="top" wrapText="1"/>
    </xf>
    <xf numFmtId="0" fontId="67" fillId="0" borderId="7" xfId="0" applyFont="1" applyFill="1" applyBorder="1" applyAlignment="1">
      <alignment horizontal="center" vertical="top"/>
    </xf>
    <xf numFmtId="0" fontId="67" fillId="0" borderId="75" xfId="0" applyFont="1" applyFill="1" applyBorder="1" applyAlignment="1">
      <alignment horizontal="center" vertical="top"/>
    </xf>
    <xf numFmtId="0" fontId="67" fillId="0" borderId="126" xfId="0" applyFont="1" applyFill="1" applyBorder="1" applyAlignment="1">
      <alignment horizontal="center" vertical="top"/>
    </xf>
    <xf numFmtId="0" fontId="67" fillId="0" borderId="82" xfId="0" applyFont="1" applyFill="1" applyBorder="1" applyAlignment="1">
      <alignment horizontal="center" vertical="top"/>
    </xf>
    <xf numFmtId="0" fontId="67" fillId="0" borderId="127" xfId="0" applyFont="1" applyFill="1" applyBorder="1" applyAlignment="1">
      <alignment horizontal="center" vertical="top"/>
    </xf>
    <xf numFmtId="0" fontId="67" fillId="0" borderId="77" xfId="0" applyFont="1" applyFill="1" applyBorder="1" applyAlignment="1">
      <alignment horizontal="center" vertical="top"/>
    </xf>
    <xf numFmtId="0" fontId="67" fillId="0" borderId="7" xfId="0" applyFont="1" applyFill="1" applyBorder="1" applyAlignment="1">
      <alignment horizontal="justify" vertical="top" wrapText="1"/>
    </xf>
    <xf numFmtId="0" fontId="67" fillId="0" borderId="128" xfId="0" applyFont="1" applyFill="1" applyBorder="1" applyAlignment="1">
      <alignment horizontal="center" vertical="top"/>
    </xf>
    <xf numFmtId="0" fontId="67" fillId="0" borderId="129" xfId="0" applyFont="1" applyFill="1" applyBorder="1" applyAlignment="1">
      <alignment horizontal="justify" vertical="top" wrapText="1"/>
    </xf>
    <xf numFmtId="0" fontId="67" fillId="0" borderId="129" xfId="0" applyFont="1" applyFill="1" applyBorder="1" applyAlignment="1">
      <alignment horizontal="center" vertical="top"/>
    </xf>
    <xf numFmtId="0" fontId="67" fillId="0" borderId="130" xfId="0" applyFont="1" applyFill="1" applyBorder="1" applyAlignment="1">
      <alignment horizontal="center" vertical="top"/>
    </xf>
    <xf numFmtId="0" fontId="67" fillId="0" borderId="131" xfId="0" applyFont="1" applyFill="1" applyBorder="1" applyAlignment="1">
      <alignment horizontal="center" vertical="top"/>
    </xf>
    <xf numFmtId="0" fontId="67" fillId="0" borderId="90" xfId="0" applyFont="1" applyFill="1" applyBorder="1" applyAlignment="1">
      <alignment horizontal="justify" vertical="top"/>
    </xf>
    <xf numFmtId="0" fontId="67" fillId="0" borderId="90" xfId="0" applyFont="1" applyFill="1" applyBorder="1" applyAlignment="1">
      <alignment horizontal="center" vertical="top"/>
    </xf>
    <xf numFmtId="0" fontId="67" fillId="0" borderId="132" xfId="0" applyFont="1" applyFill="1" applyBorder="1" applyAlignment="1">
      <alignment horizontal="center" vertical="top"/>
    </xf>
    <xf numFmtId="0" fontId="10" fillId="0" borderId="82" xfId="0" applyFont="1" applyFill="1" applyBorder="1" applyAlignment="1">
      <alignment horizontal="justify" vertical="top" wrapText="1"/>
    </xf>
    <xf numFmtId="14" fontId="67" fillId="0" borderId="133" xfId="0" applyNumberFormat="1" applyFont="1" applyFill="1" applyBorder="1" applyAlignment="1">
      <alignment horizontal="center" vertical="top"/>
    </xf>
    <xf numFmtId="49" fontId="67" fillId="0" borderId="86" xfId="0" applyNumberFormat="1" applyFont="1" applyFill="1" applyBorder="1" applyAlignment="1">
      <alignment horizontal="justify" vertical="top" wrapText="1"/>
    </xf>
    <xf numFmtId="0" fontId="67" fillId="0" borderId="86" xfId="0" applyFont="1" applyFill="1" applyBorder="1" applyAlignment="1">
      <alignment horizontal="center" vertical="top"/>
    </xf>
    <xf numFmtId="0" fontId="67" fillId="0" borderId="134" xfId="0" applyFont="1" applyFill="1" applyBorder="1" applyAlignment="1">
      <alignment horizontal="center" vertical="top"/>
    </xf>
    <xf numFmtId="0" fontId="67" fillId="0" borderId="133" xfId="0" applyFont="1" applyFill="1" applyBorder="1" applyAlignment="1">
      <alignment horizontal="center" vertical="top"/>
    </xf>
    <xf numFmtId="0" fontId="67" fillId="0" borderId="86" xfId="0" applyFont="1" applyFill="1" applyBorder="1" applyAlignment="1">
      <alignment horizontal="justify" vertical="top" wrapText="1"/>
    </xf>
    <xf numFmtId="0" fontId="6" fillId="0" borderId="125" xfId="0" applyFont="1" applyFill="1" applyBorder="1" applyAlignment="1">
      <alignment horizontal="center"/>
    </xf>
    <xf numFmtId="164" fontId="67" fillId="0" borderId="125" xfId="0" applyNumberFormat="1" applyFont="1" applyFill="1" applyBorder="1" applyAlignment="1">
      <alignment horizontal="center" vertical="top"/>
    </xf>
    <xf numFmtId="164" fontId="67" fillId="0" borderId="123" xfId="0" applyNumberFormat="1" applyFont="1" applyFill="1" applyBorder="1" applyAlignment="1">
      <alignment horizontal="center" vertical="top"/>
    </xf>
    <xf numFmtId="0" fontId="10" fillId="0" borderId="128" xfId="0" applyFont="1" applyFill="1" applyBorder="1" applyAlignment="1">
      <alignment horizontal="center" vertical="top"/>
    </xf>
    <xf numFmtId="0" fontId="6" fillId="0" borderId="129" xfId="0" applyFont="1" applyFill="1" applyBorder="1" applyAlignment="1">
      <alignment horizontal="center"/>
    </xf>
    <xf numFmtId="0" fontId="69" fillId="0" borderId="91" xfId="0" applyFont="1" applyFill="1" applyBorder="1"/>
    <xf numFmtId="0" fontId="0" fillId="0" borderId="0" xfId="0" applyFill="1" applyBorder="1" applyAlignment="1">
      <alignment horizontal="center"/>
    </xf>
    <xf numFmtId="0" fontId="74" fillId="0" borderId="0" xfId="0" applyFont="1" applyFill="1"/>
    <xf numFmtId="0" fontId="75" fillId="0" borderId="0" xfId="0" applyFont="1" applyFill="1"/>
    <xf numFmtId="0" fontId="75" fillId="0" borderId="0" xfId="0" applyFont="1" applyFill="1" applyBorder="1"/>
    <xf numFmtId="0" fontId="21" fillId="0" borderId="88" xfId="0" applyFont="1" applyFill="1" applyBorder="1" applyAlignment="1">
      <alignment horizontal="center" vertical="center" wrapText="1"/>
    </xf>
    <xf numFmtId="0" fontId="24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/>
    </xf>
    <xf numFmtId="0" fontId="76" fillId="0" borderId="7" xfId="0" applyFont="1" applyFill="1" applyBorder="1" applyAlignment="1">
      <alignment horizontal="left"/>
    </xf>
    <xf numFmtId="2" fontId="76" fillId="0" borderId="7" xfId="0" applyNumberFormat="1" applyFont="1" applyFill="1" applyBorder="1"/>
    <xf numFmtId="0" fontId="59" fillId="0" borderId="82" xfId="0" applyFont="1" applyFill="1" applyBorder="1"/>
    <xf numFmtId="0" fontId="59" fillId="0" borderId="6" xfId="0" applyFont="1" applyFill="1" applyBorder="1" applyAlignment="1">
      <alignment wrapText="1"/>
    </xf>
    <xf numFmtId="0" fontId="76" fillId="0" borderId="7" xfId="0" applyFont="1" applyFill="1" applyBorder="1" applyAlignment="1">
      <alignment horizontal="center"/>
    </xf>
    <xf numFmtId="2" fontId="76" fillId="0" borderId="82" xfId="0" applyNumberFormat="1" applyFont="1" applyFill="1" applyBorder="1"/>
    <xf numFmtId="0" fontId="76" fillId="0" borderId="92" xfId="0" applyFont="1" applyFill="1" applyBorder="1" applyAlignment="1">
      <alignment horizontal="left"/>
    </xf>
    <xf numFmtId="0" fontId="78" fillId="0" borderId="7" xfId="0" applyFont="1" applyFill="1" applyBorder="1" applyAlignment="1">
      <alignment horizontal="right"/>
    </xf>
    <xf numFmtId="0" fontId="59" fillId="0" borderId="9" xfId="0" applyFont="1" applyFill="1" applyBorder="1" applyAlignment="1">
      <alignment wrapText="1"/>
    </xf>
    <xf numFmtId="0" fontId="79" fillId="0" borderId="7" xfId="0" applyFont="1" applyFill="1" applyBorder="1"/>
    <xf numFmtId="0" fontId="80" fillId="0" borderId="0" xfId="0" applyFont="1" applyFill="1"/>
    <xf numFmtId="0" fontId="76" fillId="0" borderId="6" xfId="0" applyFont="1" applyFill="1" applyBorder="1" applyAlignment="1">
      <alignment horizontal="center"/>
    </xf>
    <xf numFmtId="0" fontId="78" fillId="0" borderId="7" xfId="0" applyFont="1" applyFill="1" applyBorder="1"/>
    <xf numFmtId="0" fontId="78" fillId="0" borderId="90" xfId="0" applyFont="1" applyFill="1" applyBorder="1"/>
    <xf numFmtId="0" fontId="79" fillId="0" borderId="90" xfId="0" applyFont="1" applyFill="1" applyBorder="1"/>
    <xf numFmtId="0" fontId="76" fillId="0" borderId="82" xfId="0" applyFont="1" applyFill="1" applyBorder="1" applyAlignment="1">
      <alignment horizontal="center" wrapText="1"/>
    </xf>
    <xf numFmtId="165" fontId="78" fillId="0" borderId="90" xfId="0" applyNumberFormat="1" applyFont="1" applyFill="1" applyBorder="1"/>
    <xf numFmtId="0" fontId="81" fillId="0" borderId="0" xfId="0" applyFont="1" applyFill="1"/>
    <xf numFmtId="0" fontId="76" fillId="0" borderId="90" xfId="0" applyFont="1" applyFill="1" applyBorder="1" applyAlignment="1">
      <alignment horizontal="left"/>
    </xf>
    <xf numFmtId="0" fontId="76" fillId="0" borderId="7" xfId="0" applyFont="1" applyFill="1" applyBorder="1"/>
    <xf numFmtId="0" fontId="59" fillId="0" borderId="7" xfId="0" applyFont="1" applyFill="1" applyBorder="1" applyAlignment="1">
      <alignment wrapText="1"/>
    </xf>
    <xf numFmtId="165" fontId="59" fillId="0" borderId="7" xfId="0" applyNumberFormat="1" applyFont="1" applyFill="1" applyBorder="1"/>
    <xf numFmtId="165" fontId="76" fillId="0" borderId="7" xfId="0" applyNumberFormat="1" applyFont="1" applyFill="1" applyBorder="1"/>
    <xf numFmtId="0" fontId="59" fillId="0" borderId="7" xfId="0" applyFont="1" applyFill="1" applyBorder="1" applyAlignment="1">
      <alignment horizontal="left"/>
    </xf>
    <xf numFmtId="164" fontId="59" fillId="0" borderId="7" xfId="0" applyNumberFormat="1" applyFont="1" applyFill="1" applyBorder="1"/>
    <xf numFmtId="164" fontId="76" fillId="0" borderId="7" xfId="0" applyNumberFormat="1" applyFont="1" applyFill="1" applyBorder="1"/>
    <xf numFmtId="0" fontId="59" fillId="0" borderId="7" xfId="0" applyFont="1" applyFill="1" applyBorder="1" applyAlignment="1">
      <alignment horizontal="left" wrapText="1"/>
    </xf>
    <xf numFmtId="0" fontId="59" fillId="0" borderId="7" xfId="0" applyFont="1" applyFill="1" applyBorder="1" applyAlignment="1">
      <alignment vertical="center" wrapText="1"/>
    </xf>
    <xf numFmtId="165" fontId="76" fillId="0" borderId="82" xfId="0" applyNumberFormat="1" applyFont="1" applyFill="1" applyBorder="1"/>
    <xf numFmtId="164" fontId="76" fillId="0" borderId="82" xfId="0" applyNumberFormat="1" applyFont="1" applyFill="1" applyBorder="1"/>
    <xf numFmtId="0" fontId="59" fillId="0" borderId="2" xfId="0" applyFont="1" applyFill="1" applyBorder="1" applyAlignment="1">
      <alignment wrapText="1"/>
    </xf>
    <xf numFmtId="164" fontId="59" fillId="0" borderId="82" xfId="0" applyNumberFormat="1" applyFont="1" applyFill="1" applyBorder="1"/>
    <xf numFmtId="164" fontId="13" fillId="0" borderId="82" xfId="0" applyNumberFormat="1" applyFont="1" applyFill="1" applyBorder="1"/>
    <xf numFmtId="165" fontId="59" fillId="0" borderId="82" xfId="0" applyNumberFormat="1" applyFont="1" applyFill="1" applyBorder="1"/>
    <xf numFmtId="165" fontId="13" fillId="0" borderId="82" xfId="0" applyNumberFormat="1" applyFont="1" applyFill="1" applyBorder="1"/>
    <xf numFmtId="0" fontId="76" fillId="0" borderId="83" xfId="0" applyFont="1" applyFill="1" applyBorder="1" applyAlignment="1">
      <alignment horizontal="center" wrapText="1"/>
    </xf>
    <xf numFmtId="165" fontId="76" fillId="0" borderId="7" xfId="0" applyNumberFormat="1" applyFont="1" applyFill="1" applyBorder="1" applyAlignment="1">
      <alignment horizontal="right"/>
    </xf>
    <xf numFmtId="0" fontId="52" fillId="0" borderId="91" xfId="0" applyFont="1" applyFill="1" applyBorder="1"/>
    <xf numFmtId="0" fontId="84" fillId="0" borderId="91" xfId="0" applyFont="1" applyFill="1" applyBorder="1"/>
    <xf numFmtId="0" fontId="37" fillId="0" borderId="0" xfId="0" applyFont="1" applyFill="1"/>
    <xf numFmtId="0" fontId="14" fillId="0" borderId="0" xfId="0" applyFont="1" applyFill="1" applyBorder="1" applyAlignment="1">
      <alignment wrapText="1"/>
    </xf>
    <xf numFmtId="0" fontId="85" fillId="0" borderId="0" xfId="0" applyFont="1" applyFill="1"/>
    <xf numFmtId="0" fontId="0" fillId="0" borderId="0" xfId="0" applyAlignment="1">
      <alignment horizontal="center"/>
    </xf>
    <xf numFmtId="0" fontId="0" fillId="0" borderId="0" xfId="0" applyAlignment="1"/>
    <xf numFmtId="0" fontId="86" fillId="0" borderId="0" xfId="0" applyFont="1" applyAlignment="1"/>
    <xf numFmtId="0" fontId="0" fillId="0" borderId="0" xfId="0" applyAlignment="1">
      <alignment horizontal="left"/>
    </xf>
    <xf numFmtId="0" fontId="68" fillId="0" borderId="0" xfId="0" applyFont="1"/>
    <xf numFmtId="0" fontId="87" fillId="0" borderId="0" xfId="0" applyFont="1" applyAlignment="1">
      <alignment horizontal="left"/>
    </xf>
    <xf numFmtId="0" fontId="87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60" fillId="0" borderId="7" xfId="0" applyFont="1" applyBorder="1" applyAlignment="1">
      <alignment horizontal="center"/>
    </xf>
    <xf numFmtId="0" fontId="60" fillId="0" borderId="7" xfId="0" applyFont="1" applyBorder="1"/>
    <xf numFmtId="0" fontId="60" fillId="0" borderId="7" xfId="0" applyFont="1" applyBorder="1" applyAlignment="1">
      <alignment horizontal="justify" vertical="justify" wrapText="1"/>
    </xf>
    <xf numFmtId="0" fontId="13" fillId="0" borderId="7" xfId="0" applyFont="1" applyBorder="1" applyAlignment="1">
      <alignment horizontal="center"/>
    </xf>
    <xf numFmtId="0" fontId="13" fillId="0" borderId="7" xfId="0" applyFont="1" applyBorder="1" applyAlignment="1">
      <alignment horizontal="justify" vertical="justify" wrapText="1"/>
    </xf>
    <xf numFmtId="0" fontId="13" fillId="0" borderId="7" xfId="0" applyFont="1" applyBorder="1" applyAlignment="1">
      <alignment vertical="justify" wrapText="1"/>
    </xf>
    <xf numFmtId="0" fontId="60" fillId="0" borderId="7" xfId="0" applyFont="1" applyBorder="1" applyAlignment="1">
      <alignment horizontal="left" vertical="justify" wrapText="1"/>
    </xf>
    <xf numFmtId="0" fontId="60" fillId="0" borderId="7" xfId="0" applyFont="1" applyBorder="1" applyAlignment="1">
      <alignment horizontal="center" wrapText="1"/>
    </xf>
    <xf numFmtId="0" fontId="88" fillId="0" borderId="7" xfId="0" applyFont="1" applyBorder="1" applyAlignment="1">
      <alignment horizontal="center" vertical="justify" wrapText="1"/>
    </xf>
    <xf numFmtId="0" fontId="88" fillId="0" borderId="7" xfId="0" applyFont="1" applyBorder="1" applyAlignment="1">
      <alignment horizontal="center"/>
    </xf>
    <xf numFmtId="0" fontId="56" fillId="0" borderId="0" xfId="0" applyFont="1" applyFill="1" applyAlignment="1"/>
    <xf numFmtId="0" fontId="89" fillId="0" borderId="0" xfId="0" applyFont="1" applyFill="1"/>
    <xf numFmtId="0" fontId="57" fillId="0" borderId="114" xfId="0" applyFont="1" applyFill="1" applyBorder="1" applyAlignment="1">
      <alignment horizontal="center"/>
    </xf>
    <xf numFmtId="0" fontId="90" fillId="0" borderId="134" xfId="0" applyFont="1" applyFill="1" applyBorder="1" applyAlignment="1">
      <alignment horizontal="center"/>
    </xf>
    <xf numFmtId="0" fontId="90" fillId="0" borderId="140" xfId="0" applyFont="1" applyFill="1" applyBorder="1" applyAlignment="1">
      <alignment horizontal="center" vertical="center" wrapText="1"/>
    </xf>
    <xf numFmtId="0" fontId="91" fillId="0" borderId="112" xfId="0" applyFont="1" applyFill="1" applyBorder="1" applyAlignment="1">
      <alignment horizontal="center" vertical="center" wrapText="1"/>
    </xf>
    <xf numFmtId="0" fontId="90" fillId="0" borderId="130" xfId="0" applyFont="1" applyFill="1" applyBorder="1" applyAlignment="1">
      <alignment horizontal="center" vertical="center" wrapText="1"/>
    </xf>
    <xf numFmtId="0" fontId="90" fillId="0" borderId="112" xfId="0" applyFont="1" applyFill="1" applyBorder="1" applyAlignment="1">
      <alignment horizontal="center" vertical="center" wrapText="1"/>
    </xf>
    <xf numFmtId="0" fontId="92" fillId="0" borderId="141" xfId="0" applyFont="1" applyFill="1" applyBorder="1" applyAlignment="1">
      <alignment horizontal="center"/>
    </xf>
    <xf numFmtId="0" fontId="92" fillId="0" borderId="144" xfId="0" applyFont="1" applyFill="1" applyBorder="1" applyAlignment="1">
      <alignment horizontal="center"/>
    </xf>
    <xf numFmtId="0" fontId="22" fillId="0" borderId="145" xfId="0" applyFont="1" applyFill="1" applyBorder="1" applyAlignment="1">
      <alignment horizontal="left"/>
    </xf>
    <xf numFmtId="2" fontId="38" fillId="0" borderId="145" xfId="0" applyNumberFormat="1" applyFont="1" applyFill="1" applyBorder="1" applyAlignment="1">
      <alignment horizontal="right"/>
    </xf>
    <xf numFmtId="2" fontId="38" fillId="0" borderId="30" xfId="0" applyNumberFormat="1" applyFont="1" applyFill="1" applyBorder="1" applyAlignment="1">
      <alignment horizontal="right"/>
    </xf>
    <xf numFmtId="2" fontId="38" fillId="0" borderId="138" xfId="0" applyNumberFormat="1" applyFont="1" applyFill="1" applyBorder="1" applyAlignment="1">
      <alignment horizontal="right"/>
    </xf>
    <xf numFmtId="2" fontId="38" fillId="0" borderId="139" xfId="0" applyNumberFormat="1" applyFont="1" applyFill="1" applyBorder="1" applyAlignment="1">
      <alignment horizontal="right"/>
    </xf>
    <xf numFmtId="0" fontId="21" fillId="0" borderId="38" xfId="0" applyFont="1" applyFill="1" applyBorder="1"/>
    <xf numFmtId="2" fontId="21" fillId="0" borderId="37" xfId="0" applyNumberFormat="1" applyFont="1" applyFill="1" applyBorder="1"/>
    <xf numFmtId="2" fontId="21" fillId="0" borderId="7" xfId="0" applyNumberFormat="1" applyFont="1" applyFill="1" applyBorder="1"/>
    <xf numFmtId="0" fontId="21" fillId="0" borderId="7" xfId="0" applyFont="1" applyFill="1" applyBorder="1"/>
    <xf numFmtId="164" fontId="24" fillId="0" borderId="76" xfId="0" applyNumberFormat="1" applyFont="1" applyFill="1" applyBorder="1"/>
    <xf numFmtId="165" fontId="90" fillId="0" borderId="6" xfId="0" applyNumberFormat="1" applyFont="1" applyFill="1" applyBorder="1"/>
    <xf numFmtId="0" fontId="90" fillId="0" borderId="7" xfId="0" applyFont="1" applyFill="1" applyBorder="1"/>
    <xf numFmtId="164" fontId="21" fillId="0" borderId="76" xfId="0" applyNumberFormat="1" applyFont="1" applyFill="1" applyBorder="1"/>
    <xf numFmtId="0" fontId="21" fillId="0" borderId="37" xfId="0" applyFont="1" applyFill="1" applyBorder="1"/>
    <xf numFmtId="0" fontId="57" fillId="0" borderId="7" xfId="0" applyFont="1" applyFill="1" applyBorder="1"/>
    <xf numFmtId="0" fontId="57" fillId="0" borderId="76" xfId="0" applyFont="1" applyFill="1" applyBorder="1"/>
    <xf numFmtId="165" fontId="22" fillId="0" borderId="38" xfId="0" applyNumberFormat="1" applyFont="1" applyFill="1" applyBorder="1" applyAlignment="1">
      <alignment horizontal="right"/>
    </xf>
    <xf numFmtId="165" fontId="22" fillId="0" borderId="7" xfId="0" applyNumberFormat="1" applyFont="1" applyFill="1" applyBorder="1" applyAlignment="1">
      <alignment horizontal="right"/>
    </xf>
    <xf numFmtId="164" fontId="22" fillId="0" borderId="146" xfId="0" applyNumberFormat="1" applyFont="1" applyFill="1" applyBorder="1" applyAlignment="1">
      <alignment horizontal="right"/>
    </xf>
    <xf numFmtId="0" fontId="22" fillId="0" borderId="37" xfId="0" applyFont="1" applyFill="1" applyBorder="1"/>
    <xf numFmtId="0" fontId="22" fillId="0" borderId="7" xfId="0" applyFont="1" applyFill="1" applyBorder="1"/>
    <xf numFmtId="0" fontId="22" fillId="0" borderId="76" xfId="0" applyFont="1" applyFill="1" applyBorder="1"/>
    <xf numFmtId="2" fontId="22" fillId="0" borderId="89" xfId="0" applyNumberFormat="1" applyFont="1" applyFill="1" applyBorder="1"/>
    <xf numFmtId="2" fontId="22" fillId="0" borderId="7" xfId="0" applyNumberFormat="1" applyFont="1" applyFill="1" applyBorder="1"/>
    <xf numFmtId="165" fontId="22" fillId="0" borderId="7" xfId="0" applyNumberFormat="1" applyFont="1" applyFill="1" applyBorder="1"/>
    <xf numFmtId="0" fontId="57" fillId="0" borderId="37" xfId="0" applyFont="1" applyFill="1" applyBorder="1"/>
    <xf numFmtId="164" fontId="22" fillId="0" borderId="38" xfId="0" applyNumberFormat="1" applyFont="1" applyFill="1" applyBorder="1" applyAlignment="1">
      <alignment horizontal="right"/>
    </xf>
    <xf numFmtId="164" fontId="22" fillId="0" borderId="7" xfId="0" applyNumberFormat="1" applyFont="1" applyFill="1" applyBorder="1" applyAlignment="1">
      <alignment horizontal="right"/>
    </xf>
    <xf numFmtId="0" fontId="21" fillId="0" borderId="75" xfId="0" applyFont="1" applyFill="1" applyBorder="1"/>
    <xf numFmtId="0" fontId="90" fillId="0" borderId="6" xfId="0" applyFont="1" applyFill="1" applyBorder="1"/>
    <xf numFmtId="0" fontId="57" fillId="0" borderId="77" xfId="0" applyFont="1" applyFill="1" applyBorder="1"/>
    <xf numFmtId="0" fontId="57" fillId="0" borderId="75" xfId="0" applyFont="1" applyFill="1" applyBorder="1"/>
    <xf numFmtId="0" fontId="21" fillId="0" borderId="88" xfId="0" applyFont="1" applyFill="1" applyBorder="1"/>
    <xf numFmtId="0" fontId="21" fillId="0" borderId="38" xfId="0" applyFont="1" applyFill="1" applyBorder="1" applyAlignment="1">
      <alignment horizontal="left" vertical="center" wrapText="1"/>
    </xf>
    <xf numFmtId="2" fontId="57" fillId="0" borderId="88" xfId="0" applyNumberFormat="1" applyFont="1" applyFill="1" applyBorder="1"/>
    <xf numFmtId="0" fontId="21" fillId="0" borderId="38" xfId="0" applyFont="1" applyFill="1" applyBorder="1" applyAlignment="1">
      <alignment horizontal="left"/>
    </xf>
    <xf numFmtId="0" fontId="21" fillId="0" borderId="77" xfId="0" applyFont="1" applyFill="1" applyBorder="1"/>
    <xf numFmtId="0" fontId="57" fillId="0" borderId="88" xfId="0" applyFont="1" applyFill="1" applyBorder="1"/>
    <xf numFmtId="0" fontId="21" fillId="0" borderId="65" xfId="0" applyFont="1" applyFill="1" applyBorder="1" applyAlignment="1">
      <alignment wrapText="1"/>
    </xf>
    <xf numFmtId="0" fontId="21" fillId="0" borderId="144" xfId="0" applyFont="1" applyFill="1" applyBorder="1" applyAlignment="1">
      <alignment wrapText="1"/>
    </xf>
    <xf numFmtId="0" fontId="21" fillId="0" borderId="38" xfId="0" applyFont="1" applyFill="1" applyBorder="1" applyAlignment="1">
      <alignment vertical="center" wrapText="1"/>
    </xf>
    <xf numFmtId="0" fontId="21" fillId="0" borderId="37" xfId="0" applyFont="1" applyFill="1" applyBorder="1" applyAlignment="1">
      <alignment horizontal="left" wrapText="1"/>
    </xf>
    <xf numFmtId="0" fontId="21" fillId="0" borderId="36" xfId="0" applyFont="1" applyFill="1" applyBorder="1" applyAlignment="1">
      <alignment horizontal="left" wrapText="1"/>
    </xf>
    <xf numFmtId="0" fontId="21" fillId="0" borderId="37" xfId="0" applyFont="1" applyFill="1" applyBorder="1" applyAlignment="1">
      <alignment wrapText="1"/>
    </xf>
    <xf numFmtId="0" fontId="89" fillId="0" borderId="88" xfId="0" applyFont="1" applyFill="1" applyBorder="1"/>
    <xf numFmtId="0" fontId="21" fillId="0" borderId="76" xfId="0" applyFont="1" applyFill="1" applyBorder="1"/>
    <xf numFmtId="0" fontId="22" fillId="0" borderId="37" xfId="0" applyFont="1" applyFill="1" applyBorder="1" applyAlignment="1">
      <alignment horizontal="left" vertical="center" wrapText="1"/>
    </xf>
    <xf numFmtId="0" fontId="21" fillId="0" borderId="75" xfId="0" applyFont="1" applyFill="1" applyBorder="1" applyAlignment="1">
      <alignment wrapText="1"/>
    </xf>
    <xf numFmtId="0" fontId="22" fillId="0" borderId="37" xfId="0" applyFont="1" applyFill="1" applyBorder="1" applyAlignment="1">
      <alignment horizontal="left" wrapText="1"/>
    </xf>
    <xf numFmtId="0" fontId="22" fillId="0" borderId="7" xfId="0" applyFont="1" applyFill="1" applyBorder="1" applyAlignment="1">
      <alignment horizontal="right" wrapText="1"/>
    </xf>
    <xf numFmtId="164" fontId="22" fillId="0" borderId="75" xfId="0" applyNumberFormat="1" applyFont="1" applyFill="1" applyBorder="1" applyAlignment="1">
      <alignment horizontal="right" wrapText="1"/>
    </xf>
    <xf numFmtId="0" fontId="21" fillId="0" borderId="7" xfId="0" applyFont="1" applyFill="1" applyBorder="1" applyAlignment="1">
      <alignment horizontal="left" wrapText="1"/>
    </xf>
    <xf numFmtId="164" fontId="24" fillId="0" borderId="75" xfId="0" applyNumberFormat="1" applyFont="1" applyFill="1" applyBorder="1" applyAlignment="1">
      <alignment horizontal="right" wrapText="1"/>
    </xf>
    <xf numFmtId="0" fontId="22" fillId="0" borderId="147" xfId="0" applyFont="1" applyFill="1" applyBorder="1"/>
    <xf numFmtId="0" fontId="21" fillId="0" borderId="111" xfId="0" applyFont="1" applyFill="1" applyBorder="1"/>
    <xf numFmtId="0" fontId="21" fillId="0" borderId="148" xfId="0" applyFont="1" applyFill="1" applyBorder="1"/>
    <xf numFmtId="0" fontId="21" fillId="0" borderId="113" xfId="0" applyFont="1" applyFill="1" applyBorder="1"/>
    <xf numFmtId="0" fontId="90" fillId="0" borderId="140" xfId="0" applyFont="1" applyFill="1" applyBorder="1"/>
    <xf numFmtId="0" fontId="90" fillId="0" borderId="148" xfId="0" applyFont="1" applyFill="1" applyBorder="1"/>
    <xf numFmtId="0" fontId="90" fillId="0" borderId="113" xfId="0" applyFont="1" applyFill="1" applyBorder="1"/>
    <xf numFmtId="0" fontId="90" fillId="0" borderId="111" xfId="0" applyFont="1" applyFill="1" applyBorder="1"/>
    <xf numFmtId="0" fontId="57" fillId="0" borderId="148" xfId="0" applyFont="1" applyFill="1" applyBorder="1"/>
    <xf numFmtId="0" fontId="57" fillId="0" borderId="113" xfId="0" applyFont="1" applyFill="1" applyBorder="1"/>
    <xf numFmtId="2" fontId="22" fillId="0" borderId="78" xfId="0" applyNumberFormat="1" applyFont="1" applyFill="1" applyBorder="1" applyAlignment="1">
      <alignment horizontal="right"/>
    </xf>
    <xf numFmtId="165" fontId="22" fillId="0" borderId="148" xfId="0" applyNumberFormat="1" applyFont="1" applyFill="1" applyBorder="1" applyAlignment="1">
      <alignment horizontal="right"/>
    </xf>
    <xf numFmtId="0" fontId="22" fillId="0" borderId="122" xfId="0" applyFont="1" applyFill="1" applyBorder="1" applyAlignment="1">
      <alignment horizontal="center"/>
    </xf>
    <xf numFmtId="164" fontId="22" fillId="0" borderId="122" xfId="0" applyNumberFormat="1" applyFont="1" applyFill="1" applyBorder="1" applyAlignment="1">
      <alignment horizontal="right"/>
    </xf>
    <xf numFmtId="164" fontId="22" fillId="0" borderId="125" xfId="0" applyNumberFormat="1" applyFont="1" applyFill="1" applyBorder="1" applyAlignment="1">
      <alignment horizontal="right"/>
    </xf>
    <xf numFmtId="164" fontId="22" fillId="0" borderId="135" xfId="0" applyNumberFormat="1" applyFont="1" applyFill="1" applyBorder="1" applyAlignment="1">
      <alignment horizontal="right"/>
    </xf>
    <xf numFmtId="165" fontId="22" fillId="0" borderId="122" xfId="0" applyNumberFormat="1" applyFont="1" applyFill="1" applyBorder="1" applyAlignment="1">
      <alignment horizontal="right"/>
    </xf>
    <xf numFmtId="165" fontId="22" fillId="0" borderId="125" xfId="0" applyNumberFormat="1" applyFont="1" applyFill="1" applyBorder="1" applyAlignment="1">
      <alignment horizontal="right"/>
    </xf>
    <xf numFmtId="164" fontId="22" fillId="0" borderId="117" xfId="0" applyNumberFormat="1" applyFont="1" applyFill="1" applyBorder="1" applyAlignment="1">
      <alignment horizontal="right"/>
    </xf>
    <xf numFmtId="165" fontId="38" fillId="0" borderId="124" xfId="0" applyNumberFormat="1" applyFont="1" applyFill="1" applyBorder="1" applyAlignment="1">
      <alignment horizontal="right"/>
    </xf>
    <xf numFmtId="165" fontId="38" fillId="0" borderId="125" xfId="0" applyNumberFormat="1" applyFont="1" applyFill="1" applyBorder="1" applyAlignment="1">
      <alignment horizontal="right"/>
    </xf>
    <xf numFmtId="165" fontId="38" fillId="0" borderId="123" xfId="0" applyNumberFormat="1" applyFont="1" applyFill="1" applyBorder="1" applyAlignment="1">
      <alignment horizontal="right"/>
    </xf>
    <xf numFmtId="0" fontId="22" fillId="0" borderId="145" xfId="0" applyFont="1" applyFill="1" applyBorder="1" applyAlignment="1">
      <alignment horizontal="right"/>
    </xf>
    <xf numFmtId="0" fontId="22" fillId="0" borderId="30" xfId="0" applyFont="1" applyFill="1" applyBorder="1" applyAlignment="1">
      <alignment horizontal="right"/>
    </xf>
    <xf numFmtId="0" fontId="22" fillId="0" borderId="139" xfId="0" applyFont="1" applyFill="1" applyBorder="1" applyAlignment="1">
      <alignment horizontal="right"/>
    </xf>
    <xf numFmtId="0" fontId="21" fillId="0" borderId="6" xfId="0" applyFont="1" applyFill="1" applyBorder="1"/>
    <xf numFmtId="0" fontId="22" fillId="0" borderId="38" xfId="0" applyFont="1" applyFill="1" applyBorder="1" applyAlignment="1">
      <alignment horizontal="right"/>
    </xf>
    <xf numFmtId="0" fontId="22" fillId="0" borderId="7" xfId="0" applyFont="1" applyFill="1" applyBorder="1" applyAlignment="1">
      <alignment horizontal="right"/>
    </xf>
    <xf numFmtId="0" fontId="22" fillId="0" borderId="146" xfId="0" applyFont="1" applyFill="1" applyBorder="1" applyAlignment="1">
      <alignment horizontal="right"/>
    </xf>
    <xf numFmtId="165" fontId="90" fillId="0" borderId="77" xfId="0" applyNumberFormat="1" applyFont="1" applyFill="1" applyBorder="1"/>
    <xf numFmtId="165" fontId="90" fillId="0" borderId="7" xfId="0" applyNumberFormat="1" applyFont="1" applyFill="1" applyBorder="1"/>
    <xf numFmtId="0" fontId="90" fillId="0" borderId="75" xfId="0" applyFont="1" applyFill="1" applyBorder="1"/>
    <xf numFmtId="0" fontId="21" fillId="0" borderId="6" xfId="0" applyFont="1" applyFill="1" applyBorder="1" applyAlignment="1">
      <alignment wrapText="1"/>
    </xf>
    <xf numFmtId="0" fontId="21" fillId="0" borderId="149" xfId="0" applyFont="1" applyFill="1" applyBorder="1" applyAlignment="1">
      <alignment wrapText="1"/>
    </xf>
    <xf numFmtId="0" fontId="21" fillId="0" borderId="6" xfId="0" applyFont="1" applyFill="1" applyBorder="1" applyAlignment="1">
      <alignment vertical="center" wrapText="1"/>
    </xf>
    <xf numFmtId="0" fontId="22" fillId="0" borderId="36" xfId="0" applyFont="1" applyFill="1" applyBorder="1" applyAlignment="1">
      <alignment vertical="center" wrapText="1"/>
    </xf>
    <xf numFmtId="0" fontId="41" fillId="0" borderId="77" xfId="0" applyFont="1" applyFill="1" applyBorder="1"/>
    <xf numFmtId="0" fontId="41" fillId="0" borderId="7" xfId="0" applyFont="1" applyFill="1" applyBorder="1"/>
    <xf numFmtId="165" fontId="22" fillId="0" borderId="146" xfId="0" applyNumberFormat="1" applyFont="1" applyFill="1" applyBorder="1" applyAlignment="1">
      <alignment horizontal="right"/>
    </xf>
    <xf numFmtId="0" fontId="22" fillId="0" borderId="37" xfId="0" applyFont="1" applyFill="1" applyBorder="1" applyAlignment="1">
      <alignment vertical="center" wrapText="1"/>
    </xf>
    <xf numFmtId="0" fontId="22" fillId="0" borderId="7" xfId="0" applyFont="1" applyFill="1" applyBorder="1" applyAlignment="1">
      <alignment wrapText="1"/>
    </xf>
    <xf numFmtId="0" fontId="22" fillId="0" borderId="147" xfId="0" applyFont="1" applyFill="1" applyBorder="1" applyAlignment="1">
      <alignment horizontal="left" wrapText="1"/>
    </xf>
    <xf numFmtId="0" fontId="22" fillId="0" borderId="78" xfId="0" applyFont="1" applyFill="1" applyBorder="1" applyAlignment="1">
      <alignment horizontal="center"/>
    </xf>
    <xf numFmtId="2" fontId="22" fillId="0" borderId="135" xfId="0" applyNumberFormat="1" applyFont="1" applyFill="1" applyBorder="1" applyAlignment="1">
      <alignment horizontal="right"/>
    </xf>
    <xf numFmtId="0" fontId="22" fillId="0" borderId="38" xfId="0" applyFont="1" applyFill="1" applyBorder="1" applyAlignment="1">
      <alignment horizontal="left" wrapText="1"/>
    </xf>
    <xf numFmtId="0" fontId="22" fillId="0" borderId="145" xfId="0" applyFont="1" applyFill="1" applyBorder="1" applyAlignment="1">
      <alignment horizontal="right" wrapText="1"/>
    </xf>
    <xf numFmtId="0" fontId="21" fillId="0" borderId="7" xfId="0" applyFont="1" applyFill="1" applyBorder="1" applyAlignment="1">
      <alignment horizontal="left" vertical="center" wrapText="1"/>
    </xf>
    <xf numFmtId="0" fontId="22" fillId="0" borderId="38" xfId="0" applyFont="1" applyFill="1" applyBorder="1" applyAlignment="1">
      <alignment horizontal="right" wrapText="1"/>
    </xf>
    <xf numFmtId="0" fontId="22" fillId="0" borderId="146" xfId="0" applyFont="1" applyFill="1" applyBorder="1" applyAlignment="1">
      <alignment horizontal="right" wrapText="1"/>
    </xf>
    <xf numFmtId="0" fontId="22" fillId="0" borderId="38" xfId="0" applyFont="1" applyFill="1" applyBorder="1" applyAlignment="1">
      <alignment wrapText="1"/>
    </xf>
    <xf numFmtId="0" fontId="21" fillId="0" borderId="89" xfId="0" applyFont="1" applyFill="1" applyBorder="1"/>
    <xf numFmtId="0" fontId="57" fillId="0" borderId="6" xfId="0" applyFont="1" applyFill="1" applyBorder="1"/>
    <xf numFmtId="0" fontId="21" fillId="0" borderId="89" xfId="0" applyFont="1" applyFill="1" applyBorder="1" applyAlignment="1">
      <alignment wrapText="1"/>
    </xf>
    <xf numFmtId="0" fontId="21" fillId="0" borderId="32" xfId="0" applyFont="1" applyFill="1" applyBorder="1" applyAlignment="1">
      <alignment wrapText="1"/>
    </xf>
    <xf numFmtId="0" fontId="21" fillId="0" borderId="36" xfId="0" applyFont="1" applyFill="1" applyBorder="1" applyAlignment="1">
      <alignment wrapText="1"/>
    </xf>
    <xf numFmtId="0" fontId="21" fillId="0" borderId="148" xfId="0" applyFont="1" applyFill="1" applyBorder="1" applyAlignment="1">
      <alignment wrapText="1"/>
    </xf>
    <xf numFmtId="0" fontId="21" fillId="0" borderId="112" xfId="0" applyFont="1" applyFill="1" applyBorder="1" applyAlignment="1">
      <alignment wrapText="1"/>
    </xf>
    <xf numFmtId="0" fontId="57" fillId="0" borderId="111" xfId="0" applyFont="1" applyFill="1" applyBorder="1"/>
    <xf numFmtId="0" fontId="57" fillId="0" borderId="140" xfId="0" applyFont="1" applyFill="1" applyBorder="1"/>
    <xf numFmtId="0" fontId="57" fillId="0" borderId="112" xfId="0" applyFont="1" applyFill="1" applyBorder="1"/>
    <xf numFmtId="0" fontId="22" fillId="0" borderId="78" xfId="0" applyFont="1" applyFill="1" applyBorder="1" applyAlignment="1">
      <alignment horizontal="right" wrapText="1"/>
    </xf>
    <xf numFmtId="0" fontId="22" fillId="0" borderId="148" xfId="0" applyFont="1" applyFill="1" applyBorder="1" applyAlignment="1">
      <alignment horizontal="right" wrapText="1"/>
    </xf>
    <xf numFmtId="0" fontId="22" fillId="0" borderId="80" xfId="0" applyFont="1" applyFill="1" applyBorder="1" applyAlignment="1">
      <alignment horizontal="right" wrapText="1"/>
    </xf>
    <xf numFmtId="165" fontId="22" fillId="0" borderId="122" xfId="0" applyNumberFormat="1" applyFont="1" applyFill="1" applyBorder="1" applyAlignment="1"/>
    <xf numFmtId="164" fontId="22" fillId="0" borderId="125" xfId="0" applyNumberFormat="1" applyFont="1" applyFill="1" applyBorder="1" applyAlignment="1"/>
    <xf numFmtId="1" fontId="22" fillId="0" borderId="125" xfId="0" applyNumberFormat="1" applyFont="1" applyFill="1" applyBorder="1" applyAlignment="1"/>
    <xf numFmtId="1" fontId="22" fillId="0" borderId="135" xfId="0" applyNumberFormat="1" applyFont="1" applyFill="1" applyBorder="1" applyAlignment="1"/>
    <xf numFmtId="1" fontId="22" fillId="0" borderId="122" xfId="0" applyNumberFormat="1" applyFont="1" applyFill="1" applyBorder="1" applyAlignment="1"/>
    <xf numFmtId="1" fontId="22" fillId="0" borderId="117" xfId="0" applyNumberFormat="1" applyFont="1" applyFill="1" applyBorder="1" applyAlignment="1"/>
    <xf numFmtId="165" fontId="22" fillId="0" borderId="117" xfId="0" applyNumberFormat="1" applyFont="1" applyFill="1" applyBorder="1" applyAlignment="1">
      <alignment horizontal="right"/>
    </xf>
    <xf numFmtId="0" fontId="22" fillId="0" borderId="77" xfId="0" applyFont="1" applyFill="1" applyBorder="1" applyAlignment="1">
      <alignment horizontal="right" wrapText="1"/>
    </xf>
    <xf numFmtId="0" fontId="21" fillId="0" borderId="38" xfId="0" applyFont="1" applyFill="1" applyBorder="1" applyAlignment="1">
      <alignment horizontal="left" wrapText="1"/>
    </xf>
    <xf numFmtId="0" fontId="21" fillId="0" borderId="90" xfId="0" applyFont="1" applyFill="1" applyBorder="1"/>
    <xf numFmtId="165" fontId="13" fillId="0" borderId="2" xfId="0" applyNumberFormat="1" applyFont="1" applyFill="1" applyBorder="1"/>
    <xf numFmtId="0" fontId="22" fillId="0" borderId="37" xfId="0" applyFont="1" applyFill="1" applyBorder="1" applyAlignment="1">
      <alignment horizontal="right"/>
    </xf>
    <xf numFmtId="0" fontId="22" fillId="0" borderId="76" xfId="0" applyFont="1" applyFill="1" applyBorder="1" applyAlignment="1">
      <alignment horizontal="right"/>
    </xf>
    <xf numFmtId="0" fontId="24" fillId="0" borderId="7" xfId="0" applyFont="1" applyFill="1" applyBorder="1"/>
    <xf numFmtId="0" fontId="93" fillId="0" borderId="0" xfId="0" applyFont="1" applyFill="1"/>
    <xf numFmtId="0" fontId="24" fillId="0" borderId="37" xfId="0" applyFont="1" applyFill="1" applyBorder="1"/>
    <xf numFmtId="165" fontId="57" fillId="0" borderId="7" xfId="0" applyNumberFormat="1" applyFont="1" applyFill="1" applyBorder="1"/>
    <xf numFmtId="0" fontId="21" fillId="0" borderId="151" xfId="0" applyFont="1" applyFill="1" applyBorder="1" applyAlignment="1">
      <alignment horizontal="left"/>
    </xf>
    <xf numFmtId="164" fontId="22" fillId="0" borderId="78" xfId="0" applyNumberFormat="1" applyFont="1" applyFill="1" applyBorder="1" applyAlignment="1">
      <alignment horizontal="right"/>
    </xf>
    <xf numFmtId="164" fontId="22" fillId="0" borderId="129" xfId="0" applyNumberFormat="1" applyFont="1" applyFill="1" applyBorder="1" applyAlignment="1">
      <alignment horizontal="right"/>
    </xf>
    <xf numFmtId="164" fontId="22" fillId="0" borderId="152" xfId="0" applyNumberFormat="1" applyFont="1" applyFill="1" applyBorder="1" applyAlignment="1">
      <alignment horizontal="right"/>
    </xf>
    <xf numFmtId="165" fontId="22" fillId="0" borderId="128" xfId="0" applyNumberFormat="1" applyFont="1" applyFill="1" applyBorder="1" applyAlignment="1">
      <alignment horizontal="right"/>
    </xf>
    <xf numFmtId="165" fontId="22" fillId="0" borderId="129" xfId="0" applyNumberFormat="1" applyFont="1" applyFill="1" applyBorder="1" applyAlignment="1">
      <alignment horizontal="right"/>
    </xf>
    <xf numFmtId="0" fontId="21" fillId="0" borderId="28" xfId="0" applyFont="1" applyFill="1" applyBorder="1" applyAlignment="1">
      <alignment wrapText="1"/>
    </xf>
    <xf numFmtId="0" fontId="21" fillId="0" borderId="37" xfId="0" applyFont="1" applyFill="1" applyBorder="1" applyAlignment="1">
      <alignment horizontal="right"/>
    </xf>
    <xf numFmtId="0" fontId="21" fillId="0" borderId="7" xfId="0" applyFont="1" applyFill="1" applyBorder="1" applyAlignment="1">
      <alignment horizontal="right"/>
    </xf>
    <xf numFmtId="165" fontId="21" fillId="0" borderId="6" xfId="0" applyNumberFormat="1" applyFont="1" applyFill="1" applyBorder="1" applyAlignment="1">
      <alignment horizontal="right"/>
    </xf>
    <xf numFmtId="165" fontId="21" fillId="0" borderId="37" xfId="0" applyNumberFormat="1" applyFont="1" applyFill="1" applyBorder="1" applyAlignment="1">
      <alignment horizontal="right"/>
    </xf>
    <xf numFmtId="164" fontId="21" fillId="0" borderId="7" xfId="0" applyNumberFormat="1" applyFont="1" applyFill="1" applyBorder="1" applyAlignment="1">
      <alignment horizontal="right"/>
    </xf>
    <xf numFmtId="165" fontId="21" fillId="0" borderId="76" xfId="0" applyNumberFormat="1" applyFont="1" applyFill="1" applyBorder="1" applyAlignment="1">
      <alignment horizontal="right"/>
    </xf>
    <xf numFmtId="165" fontId="24" fillId="0" borderId="37" xfId="0" applyNumberFormat="1" applyFont="1" applyFill="1" applyBorder="1" applyAlignment="1">
      <alignment horizontal="right"/>
    </xf>
    <xf numFmtId="0" fontId="22" fillId="0" borderId="77" xfId="0" applyFont="1" applyFill="1" applyBorder="1" applyAlignment="1">
      <alignment horizontal="right"/>
    </xf>
    <xf numFmtId="164" fontId="21" fillId="0" borderId="37" xfId="0" applyNumberFormat="1" applyFont="1" applyFill="1" applyBorder="1" applyAlignment="1">
      <alignment horizontal="right"/>
    </xf>
    <xf numFmtId="164" fontId="21" fillId="0" borderId="76" xfId="0" applyNumberFormat="1" applyFont="1" applyFill="1" applyBorder="1" applyAlignment="1">
      <alignment horizontal="right"/>
    </xf>
    <xf numFmtId="0" fontId="13" fillId="0" borderId="82" xfId="0" applyFont="1" applyFill="1" applyBorder="1"/>
    <xf numFmtId="0" fontId="13" fillId="0" borderId="154" xfId="0" applyFont="1" applyFill="1" applyBorder="1"/>
    <xf numFmtId="2" fontId="24" fillId="0" borderId="37" xfId="0" applyNumberFormat="1" applyFont="1" applyFill="1" applyBorder="1" applyAlignment="1">
      <alignment horizontal="right"/>
    </xf>
    <xf numFmtId="2" fontId="24" fillId="0" borderId="7" xfId="0" applyNumberFormat="1" applyFont="1" applyFill="1" applyBorder="1" applyAlignment="1">
      <alignment horizontal="right"/>
    </xf>
    <xf numFmtId="0" fontId="22" fillId="0" borderId="126" xfId="0" applyFont="1" applyFill="1" applyBorder="1" applyAlignment="1">
      <alignment horizontal="right"/>
    </xf>
    <xf numFmtId="0" fontId="22" fillId="0" borderId="82" xfId="0" applyFont="1" applyFill="1" applyBorder="1" applyAlignment="1">
      <alignment horizontal="right"/>
    </xf>
    <xf numFmtId="0" fontId="22" fillId="0" borderId="127" xfId="0" applyFont="1" applyFill="1" applyBorder="1" applyAlignment="1">
      <alignment horizontal="right"/>
    </xf>
    <xf numFmtId="0" fontId="21" fillId="0" borderId="147" xfId="0" applyFont="1" applyFill="1" applyBorder="1" applyAlignment="1">
      <alignment wrapText="1"/>
    </xf>
    <xf numFmtId="0" fontId="21" fillId="0" borderId="82" xfId="0" applyFont="1" applyFill="1" applyBorder="1"/>
    <xf numFmtId="165" fontId="22" fillId="0" borderId="116" xfId="0" applyNumberFormat="1" applyFont="1" applyFill="1" applyBorder="1" applyAlignment="1">
      <alignment horizontal="right"/>
    </xf>
    <xf numFmtId="165" fontId="22" fillId="0" borderId="124" xfId="0" applyNumberFormat="1" applyFont="1" applyFill="1" applyBorder="1" applyAlignment="1">
      <alignment horizontal="right"/>
    </xf>
    <xf numFmtId="165" fontId="22" fillId="0" borderId="123" xfId="0" applyNumberFormat="1" applyFont="1" applyFill="1" applyBorder="1" applyAlignment="1">
      <alignment horizontal="right"/>
    </xf>
    <xf numFmtId="165" fontId="22" fillId="0" borderId="155" xfId="0" applyNumberFormat="1" applyFont="1" applyFill="1" applyBorder="1" applyAlignment="1">
      <alignment horizontal="right"/>
    </xf>
    <xf numFmtId="0" fontId="22" fillId="0" borderId="156" xfId="0" applyFont="1" applyFill="1" applyBorder="1" applyAlignment="1">
      <alignment horizontal="left"/>
    </xf>
    <xf numFmtId="0" fontId="21" fillId="0" borderId="141" xfId="0" applyFont="1" applyFill="1" applyBorder="1" applyAlignment="1"/>
    <xf numFmtId="0" fontId="21" fillId="0" borderId="141" xfId="0" applyFont="1" applyFill="1" applyBorder="1" applyAlignment="1">
      <alignment horizontal="left" wrapText="1"/>
    </xf>
    <xf numFmtId="0" fontId="90" fillId="0" borderId="77" xfId="0" applyFont="1" applyFill="1" applyBorder="1"/>
    <xf numFmtId="0" fontId="21" fillId="0" borderId="144" xfId="0" applyFont="1" applyFill="1" applyBorder="1" applyAlignment="1">
      <alignment vertical="center" wrapText="1"/>
    </xf>
    <xf numFmtId="0" fontId="89" fillId="0" borderId="77" xfId="0" applyFont="1" applyFill="1" applyBorder="1"/>
    <xf numFmtId="0" fontId="61" fillId="0" borderId="7" xfId="0" applyFont="1" applyFill="1" applyBorder="1"/>
    <xf numFmtId="0" fontId="21" fillId="0" borderId="141" xfId="0" applyFont="1" applyFill="1" applyBorder="1" applyAlignment="1">
      <alignment wrapText="1"/>
    </xf>
    <xf numFmtId="0" fontId="21" fillId="0" borderId="144" xfId="0" applyFont="1" applyFill="1" applyBorder="1" applyAlignment="1">
      <alignment horizontal="left" wrapText="1"/>
    </xf>
    <xf numFmtId="0" fontId="89" fillId="0" borderId="7" xfId="0" applyFont="1" applyFill="1" applyBorder="1"/>
    <xf numFmtId="164" fontId="13" fillId="0" borderId="127" xfId="0" applyNumberFormat="1" applyFont="1" applyFill="1" applyBorder="1"/>
    <xf numFmtId="0" fontId="22" fillId="0" borderId="141" xfId="0" applyFont="1" applyFill="1" applyBorder="1" applyAlignment="1">
      <alignment vertical="center" wrapText="1"/>
    </xf>
    <xf numFmtId="165" fontId="24" fillId="0" borderId="6" xfId="0" applyNumberFormat="1" applyFont="1" applyFill="1" applyBorder="1"/>
    <xf numFmtId="2" fontId="22" fillId="0" borderId="77" xfId="0" applyNumberFormat="1" applyFont="1" applyFill="1" applyBorder="1" applyAlignment="1">
      <alignment horizontal="right"/>
    </xf>
    <xf numFmtId="2" fontId="22" fillId="0" borderId="7" xfId="0" applyNumberFormat="1" applyFont="1" applyFill="1" applyBorder="1" applyAlignment="1">
      <alignment horizontal="right"/>
    </xf>
    <xf numFmtId="0" fontId="22" fillId="0" borderId="65" xfId="0" applyFont="1" applyFill="1" applyBorder="1"/>
    <xf numFmtId="0" fontId="21" fillId="0" borderId="83" xfId="0" applyFont="1" applyFill="1" applyBorder="1"/>
    <xf numFmtId="0" fontId="22" fillId="0" borderId="157" xfId="0" applyFont="1" applyFill="1" applyBorder="1" applyAlignment="1">
      <alignment vertical="center" wrapText="1"/>
    </xf>
    <xf numFmtId="0" fontId="22" fillId="0" borderId="121" xfId="0" applyFont="1" applyFill="1" applyBorder="1" applyAlignment="1">
      <alignment horizontal="center"/>
    </xf>
    <xf numFmtId="2" fontId="22" fillId="0" borderId="117" xfId="0" applyNumberFormat="1" applyFont="1" applyFill="1" applyBorder="1" applyAlignment="1">
      <alignment horizontal="right"/>
    </xf>
    <xf numFmtId="2" fontId="22" fillId="0" borderId="125" xfId="0" applyNumberFormat="1" applyFont="1" applyFill="1" applyBorder="1" applyAlignment="1">
      <alignment horizontal="right"/>
    </xf>
    <xf numFmtId="0" fontId="21" fillId="0" borderId="156" xfId="0" applyFont="1" applyFill="1" applyBorder="1" applyAlignment="1">
      <alignment vertical="center" wrapText="1"/>
    </xf>
    <xf numFmtId="0" fontId="21" fillId="0" borderId="29" xfId="0" applyFont="1" applyFill="1" applyBorder="1" applyAlignment="1">
      <alignment wrapText="1"/>
    </xf>
    <xf numFmtId="0" fontId="13" fillId="0" borderId="63" xfId="0" applyFont="1" applyFill="1" applyBorder="1" applyAlignment="1">
      <alignment vertical="center" wrapText="1"/>
    </xf>
    <xf numFmtId="0" fontId="21" fillId="0" borderId="6" xfId="0" applyFont="1" applyFill="1" applyBorder="1" applyAlignment="1">
      <alignment horizontal="right" vertical="center" wrapText="1"/>
    </xf>
    <xf numFmtId="2" fontId="13" fillId="0" borderId="158" xfId="0" applyNumberFormat="1" applyFont="1" applyFill="1" applyBorder="1"/>
    <xf numFmtId="2" fontId="13" fillId="0" borderId="159" xfId="0" applyNumberFormat="1" applyFont="1" applyFill="1" applyBorder="1" applyAlignment="1">
      <alignment horizontal="right" vertical="center"/>
    </xf>
    <xf numFmtId="2" fontId="13" fillId="0" borderId="160" xfId="0" applyNumberFormat="1" applyFont="1" applyFill="1" applyBorder="1"/>
    <xf numFmtId="165" fontId="13" fillId="0" borderId="15" xfId="0" applyNumberFormat="1" applyFont="1" applyFill="1" applyBorder="1"/>
    <xf numFmtId="165" fontId="90" fillId="0" borderId="110" xfId="0" applyNumberFormat="1" applyFont="1" applyFill="1" applyBorder="1"/>
    <xf numFmtId="2" fontId="90" fillId="0" borderId="161" xfId="0" applyNumberFormat="1" applyFont="1" applyFill="1" applyBorder="1"/>
    <xf numFmtId="165" fontId="90" fillId="0" borderId="161" xfId="0" applyNumberFormat="1" applyFont="1" applyFill="1" applyBorder="1"/>
    <xf numFmtId="2" fontId="90" fillId="0" borderId="139" xfId="0" applyNumberFormat="1" applyFont="1" applyFill="1" applyBorder="1"/>
    <xf numFmtId="2" fontId="13" fillId="0" borderId="162" xfId="0" applyNumberFormat="1" applyFont="1" applyFill="1" applyBorder="1"/>
    <xf numFmtId="2" fontId="13" fillId="0" borderId="163" xfId="0" applyNumberFormat="1" applyFont="1" applyFill="1" applyBorder="1" applyAlignment="1">
      <alignment horizontal="right" vertical="center"/>
    </xf>
    <xf numFmtId="2" fontId="13" fillId="0" borderId="2" xfId="0" applyNumberFormat="1" applyFont="1" applyFill="1" applyBorder="1"/>
    <xf numFmtId="165" fontId="90" fillId="0" borderId="131" xfId="0" applyNumberFormat="1" applyFont="1" applyFill="1" applyBorder="1"/>
    <xf numFmtId="165" fontId="90" fillId="0" borderId="93" xfId="0" applyNumberFormat="1" applyFont="1" applyFill="1" applyBorder="1"/>
    <xf numFmtId="164" fontId="90" fillId="0" borderId="146" xfId="0" applyNumberFormat="1" applyFont="1" applyFill="1" applyBorder="1"/>
    <xf numFmtId="164" fontId="21" fillId="0" borderId="28" xfId="0" applyNumberFormat="1" applyFont="1" applyFill="1" applyBorder="1" applyAlignment="1">
      <alignment wrapText="1"/>
    </xf>
    <xf numFmtId="165" fontId="21" fillId="0" borderId="6" xfId="0" applyNumberFormat="1" applyFont="1" applyFill="1" applyBorder="1" applyAlignment="1">
      <alignment horizontal="right" vertical="center" wrapText="1"/>
    </xf>
    <xf numFmtId="165" fontId="90" fillId="0" borderId="146" xfId="0" applyNumberFormat="1" applyFont="1" applyFill="1" applyBorder="1"/>
    <xf numFmtId="164" fontId="90" fillId="0" borderId="93" xfId="0" applyNumberFormat="1" applyFont="1" applyFill="1" applyBorder="1"/>
    <xf numFmtId="0" fontId="22" fillId="0" borderId="75" xfId="0" applyFont="1" applyFill="1" applyBorder="1" applyAlignment="1">
      <alignment vertical="center" wrapText="1"/>
    </xf>
    <xf numFmtId="1" fontId="21" fillId="0" borderId="6" xfId="0" applyNumberFormat="1" applyFont="1" applyFill="1" applyBorder="1" applyAlignment="1">
      <alignment horizontal="right"/>
    </xf>
    <xf numFmtId="164" fontId="13" fillId="0" borderId="75" xfId="0" applyNumberFormat="1" applyFont="1" applyFill="1" applyBorder="1"/>
    <xf numFmtId="2" fontId="90" fillId="0" borderId="93" xfId="0" applyNumberFormat="1" applyFont="1" applyFill="1" applyBorder="1"/>
    <xf numFmtId="0" fontId="21" fillId="0" borderId="75" xfId="0" applyFont="1" applyFill="1" applyBorder="1" applyAlignment="1">
      <alignment vertical="center" wrapText="1"/>
    </xf>
    <xf numFmtId="0" fontId="94" fillId="0" borderId="0" xfId="0" applyFont="1" applyFill="1"/>
    <xf numFmtId="2" fontId="90" fillId="0" borderId="146" xfId="0" applyNumberFormat="1" applyFont="1" applyFill="1" applyBorder="1"/>
    <xf numFmtId="2" fontId="21" fillId="0" borderId="6" xfId="0" applyNumberFormat="1" applyFont="1" applyFill="1" applyBorder="1" applyAlignment="1">
      <alignment horizontal="right"/>
    </xf>
    <xf numFmtId="0" fontId="21" fillId="0" borderId="144" xfId="0" applyFont="1" applyFill="1" applyBorder="1"/>
    <xf numFmtId="0" fontId="22" fillId="0" borderId="75" xfId="0" applyFont="1" applyFill="1" applyBorder="1"/>
    <xf numFmtId="2" fontId="13" fillId="0" borderId="75" xfId="0" applyNumberFormat="1" applyFont="1" applyFill="1" applyBorder="1"/>
    <xf numFmtId="164" fontId="21" fillId="0" borderId="6" xfId="0" applyNumberFormat="1" applyFont="1" applyFill="1" applyBorder="1" applyAlignment="1">
      <alignment horizontal="right"/>
    </xf>
    <xf numFmtId="2" fontId="22" fillId="0" borderId="6" xfId="0" applyNumberFormat="1" applyFont="1" applyFill="1" applyBorder="1" applyAlignment="1">
      <alignment horizontal="right"/>
    </xf>
    <xf numFmtId="164" fontId="21" fillId="0" borderId="6" xfId="1" applyNumberFormat="1" applyFont="1" applyFill="1" applyBorder="1" applyAlignment="1">
      <alignment horizontal="right"/>
    </xf>
    <xf numFmtId="0" fontId="21" fillId="0" borderId="7" xfId="0" applyFont="1" applyFill="1" applyBorder="1" applyAlignment="1">
      <alignment vertical="center" wrapText="1"/>
    </xf>
    <xf numFmtId="0" fontId="22" fillId="0" borderId="75" xfId="0" applyFont="1" applyFill="1" applyBorder="1" applyAlignment="1">
      <alignment horizontal="left" wrapText="1"/>
    </xf>
    <xf numFmtId="0" fontId="21" fillId="0" borderId="75" xfId="0" applyFont="1" applyFill="1" applyBorder="1" applyAlignment="1"/>
    <xf numFmtId="0" fontId="21" fillId="0" borderId="131" xfId="0" applyFont="1" applyFill="1" applyBorder="1"/>
    <xf numFmtId="0" fontId="22" fillId="0" borderId="144" xfId="0" applyFont="1" applyFill="1" applyBorder="1" applyAlignment="1">
      <alignment horizontal="left"/>
    </xf>
    <xf numFmtId="0" fontId="22" fillId="0" borderId="89" xfId="0" applyFont="1" applyFill="1" applyBorder="1" applyAlignment="1">
      <alignment horizontal="right"/>
    </xf>
    <xf numFmtId="0" fontId="21" fillId="0" borderId="89" xfId="0" applyFont="1" applyFill="1" applyBorder="1" applyAlignment="1">
      <alignment horizontal="right"/>
    </xf>
    <xf numFmtId="0" fontId="95" fillId="0" borderId="76" xfId="0" applyFont="1" applyFill="1" applyBorder="1" applyAlignment="1">
      <alignment horizontal="right"/>
    </xf>
    <xf numFmtId="165" fontId="21" fillId="0" borderId="38" xfId="0" applyNumberFormat="1" applyFont="1" applyFill="1" applyBorder="1"/>
    <xf numFmtId="164" fontId="21" fillId="0" borderId="7" xfId="0" applyNumberFormat="1" applyFont="1" applyFill="1" applyBorder="1"/>
    <xf numFmtId="164" fontId="21" fillId="0" borderId="146" xfId="0" applyNumberFormat="1" applyFont="1" applyFill="1" applyBorder="1"/>
    <xf numFmtId="0" fontId="21" fillId="0" borderId="6" xfId="0" applyFont="1" applyFill="1" applyBorder="1" applyAlignment="1">
      <alignment horizontal="right"/>
    </xf>
    <xf numFmtId="0" fontId="22" fillId="0" borderId="6" xfId="0" applyFont="1" applyFill="1" applyBorder="1" applyAlignment="1">
      <alignment horizontal="right"/>
    </xf>
    <xf numFmtId="0" fontId="95" fillId="0" borderId="75" xfId="0" applyFont="1" applyFill="1" applyBorder="1" applyAlignment="1">
      <alignment horizontal="right"/>
    </xf>
    <xf numFmtId="0" fontId="21" fillId="0" borderId="77" xfId="0" applyFont="1" applyFill="1" applyBorder="1" applyAlignment="1">
      <alignment horizontal="right"/>
    </xf>
    <xf numFmtId="165" fontId="21" fillId="0" borderId="131" xfId="0" applyNumberFormat="1" applyFont="1" applyFill="1" applyBorder="1"/>
    <xf numFmtId="164" fontId="21" fillId="0" borderId="93" xfId="0" applyNumberFormat="1" applyFont="1" applyFill="1" applyBorder="1"/>
    <xf numFmtId="165" fontId="21" fillId="0" borderId="93" xfId="0" applyNumberFormat="1" applyFont="1" applyFill="1" applyBorder="1"/>
    <xf numFmtId="0" fontId="41" fillId="0" borderId="6" xfId="0" applyFont="1" applyFill="1" applyBorder="1"/>
    <xf numFmtId="2" fontId="21" fillId="0" borderId="77" xfId="0" applyNumberFormat="1" applyFont="1" applyFill="1" applyBorder="1"/>
    <xf numFmtId="164" fontId="21" fillId="0" borderId="88" xfId="0" applyNumberFormat="1" applyFont="1" applyFill="1" applyBorder="1"/>
    <xf numFmtId="0" fontId="21" fillId="0" borderId="91" xfId="0" applyFont="1" applyFill="1" applyBorder="1" applyAlignment="1">
      <alignment wrapText="1"/>
    </xf>
    <xf numFmtId="0" fontId="90" fillId="0" borderId="38" xfId="0" applyFont="1" applyFill="1" applyBorder="1"/>
    <xf numFmtId="0" fontId="41" fillId="0" borderId="90" xfId="0" applyFont="1" applyFill="1" applyBorder="1"/>
    <xf numFmtId="0" fontId="41" fillId="0" borderId="91" xfId="0" applyFont="1" applyFill="1" applyBorder="1"/>
    <xf numFmtId="0" fontId="57" fillId="0" borderId="38" xfId="0" applyFont="1" applyFill="1" applyBorder="1"/>
    <xf numFmtId="0" fontId="57" fillId="0" borderId="90" xfId="0" applyFont="1" applyFill="1" applyBorder="1"/>
    <xf numFmtId="0" fontId="57" fillId="0" borderId="146" xfId="0" applyFont="1" applyFill="1" applyBorder="1"/>
    <xf numFmtId="0" fontId="21" fillId="0" borderId="136" xfId="0" applyFont="1" applyFill="1" applyBorder="1" applyAlignment="1">
      <alignment wrapText="1"/>
    </xf>
    <xf numFmtId="0" fontId="21" fillId="0" borderId="129" xfId="0" applyFont="1" applyFill="1" applyBorder="1"/>
    <xf numFmtId="0" fontId="21" fillId="0" borderId="129" xfId="0" applyFont="1" applyFill="1" applyBorder="1" applyAlignment="1">
      <alignment wrapText="1"/>
    </xf>
    <xf numFmtId="0" fontId="21" fillId="0" borderId="152" xfId="0" applyFont="1" applyFill="1" applyBorder="1" applyAlignment="1">
      <alignment wrapText="1"/>
    </xf>
    <xf numFmtId="0" fontId="90" fillId="0" borderId="78" xfId="0" applyFont="1" applyFill="1" applyBorder="1"/>
    <xf numFmtId="0" fontId="41" fillId="0" borderId="129" xfId="0" applyFont="1" applyFill="1" applyBorder="1"/>
    <xf numFmtId="0" fontId="41" fillId="0" borderId="152" xfId="0" applyFont="1" applyFill="1" applyBorder="1"/>
    <xf numFmtId="0" fontId="57" fillId="0" borderId="78" xfId="0" applyFont="1" applyFill="1" applyBorder="1"/>
    <xf numFmtId="0" fontId="57" fillId="0" borderId="129" xfId="0" applyFont="1" applyFill="1" applyBorder="1"/>
    <xf numFmtId="0" fontId="57" fillId="0" borderId="80" xfId="0" applyFont="1" applyFill="1" applyBorder="1"/>
    <xf numFmtId="165" fontId="21" fillId="0" borderId="128" xfId="0" applyNumberFormat="1" applyFont="1" applyFill="1" applyBorder="1"/>
    <xf numFmtId="164" fontId="21" fillId="0" borderId="153" xfId="0" applyNumberFormat="1" applyFont="1" applyFill="1" applyBorder="1"/>
    <xf numFmtId="164" fontId="21" fillId="0" borderId="80" xfId="0" applyNumberFormat="1" applyFont="1" applyFill="1" applyBorder="1"/>
    <xf numFmtId="0" fontId="38" fillId="0" borderId="122" xfId="0" applyFont="1" applyFill="1" applyBorder="1" applyAlignment="1">
      <alignment horizontal="right"/>
    </xf>
    <xf numFmtId="165" fontId="38" fillId="0" borderId="135" xfId="0" applyNumberFormat="1" applyFont="1" applyFill="1" applyBorder="1" applyAlignment="1">
      <alignment horizontal="right"/>
    </xf>
    <xf numFmtId="165" fontId="38" fillId="0" borderId="122" xfId="0" applyNumberFormat="1" applyFont="1" applyFill="1" applyBorder="1" applyAlignment="1">
      <alignment horizontal="right"/>
    </xf>
    <xf numFmtId="0" fontId="38" fillId="0" borderId="117" xfId="0" applyFont="1" applyFill="1" applyBorder="1" applyAlignment="1">
      <alignment horizontal="right"/>
    </xf>
    <xf numFmtId="0" fontId="38" fillId="0" borderId="135" xfId="0" applyFont="1" applyFill="1" applyBorder="1" applyAlignment="1">
      <alignment horizontal="right"/>
    </xf>
    <xf numFmtId="0" fontId="38" fillId="0" borderId="125" xfId="0" applyFont="1" applyFill="1" applyBorder="1" applyAlignment="1">
      <alignment horizontal="right"/>
    </xf>
    <xf numFmtId="2" fontId="38" fillId="0" borderId="135" xfId="0" applyNumberFormat="1" applyFont="1" applyFill="1" applyBorder="1" applyAlignment="1">
      <alignment horizontal="right"/>
    </xf>
    <xf numFmtId="165" fontId="38" fillId="0" borderId="108" xfId="0" applyNumberFormat="1" applyFont="1" applyFill="1" applyBorder="1"/>
    <xf numFmtId="165" fontId="38" fillId="0" borderId="164" xfId="0" applyNumberFormat="1" applyFont="1" applyFill="1" applyBorder="1"/>
    <xf numFmtId="165" fontId="38" fillId="0" borderId="143" xfId="0" applyNumberFormat="1" applyFont="1" applyFill="1" applyBorder="1"/>
    <xf numFmtId="165" fontId="38" fillId="0" borderId="128" xfId="0" applyNumberFormat="1" applyFont="1" applyFill="1" applyBorder="1" applyAlignment="1">
      <alignment horizontal="right"/>
    </xf>
    <xf numFmtId="2" fontId="38" fillId="0" borderId="129" xfId="0" applyNumberFormat="1" applyFont="1" applyFill="1" applyBorder="1" applyAlignment="1">
      <alignment horizontal="right"/>
    </xf>
    <xf numFmtId="2" fontId="38" fillId="0" borderId="152" xfId="0" applyNumberFormat="1" applyFont="1" applyFill="1" applyBorder="1" applyAlignment="1">
      <alignment horizontal="right"/>
    </xf>
    <xf numFmtId="165" fontId="38" fillId="0" borderId="129" xfId="0" applyNumberFormat="1" applyFont="1" applyFill="1" applyBorder="1" applyAlignment="1">
      <alignment horizontal="right"/>
    </xf>
    <xf numFmtId="2" fontId="38" fillId="0" borderId="80" xfId="0" applyNumberFormat="1" applyFont="1" applyFill="1" applyBorder="1" applyAlignment="1">
      <alignment horizontal="right"/>
    </xf>
    <xf numFmtId="2" fontId="38" fillId="0" borderId="153" xfId="0" applyNumberFormat="1" applyFont="1" applyFill="1" applyBorder="1" applyAlignment="1">
      <alignment horizontal="right"/>
    </xf>
    <xf numFmtId="165" fontId="38" fillId="0" borderId="122" xfId="0" applyNumberFormat="1" applyFont="1" applyFill="1" applyBorder="1"/>
    <xf numFmtId="165" fontId="38" fillId="0" borderId="125" xfId="0" applyNumberFormat="1" applyFont="1" applyFill="1" applyBorder="1"/>
    <xf numFmtId="165" fontId="38" fillId="0" borderId="117" xfId="0" applyNumberFormat="1" applyFont="1" applyFill="1" applyBorder="1"/>
    <xf numFmtId="0" fontId="91" fillId="0" borderId="138" xfId="0" applyFont="1" applyFill="1" applyBorder="1"/>
    <xf numFmtId="0" fontId="89" fillId="0" borderId="138" xfId="0" applyFont="1" applyFill="1" applyBorder="1"/>
    <xf numFmtId="0" fontId="57" fillId="0" borderId="138" xfId="0" applyFont="1" applyFill="1" applyBorder="1"/>
    <xf numFmtId="165" fontId="34" fillId="0" borderId="84" xfId="0" applyNumberFormat="1" applyFont="1" applyFill="1" applyBorder="1" applyAlignment="1"/>
    <xf numFmtId="165" fontId="41" fillId="0" borderId="84" xfId="0" applyNumberFormat="1" applyFont="1" applyFill="1" applyBorder="1" applyAlignment="1"/>
    <xf numFmtId="0" fontId="67" fillId="0" borderId="0" xfId="0" applyFont="1" applyFill="1" applyAlignment="1"/>
    <xf numFmtId="0" fontId="13" fillId="0" borderId="0" xfId="0" applyFont="1" applyFill="1" applyAlignment="1"/>
    <xf numFmtId="0" fontId="90" fillId="0" borderId="86" xfId="0" applyFont="1" applyFill="1" applyBorder="1" applyAlignment="1">
      <alignment horizontal="center"/>
    </xf>
    <xf numFmtId="0" fontId="90" fillId="0" borderId="88" xfId="0" applyFont="1" applyFill="1" applyBorder="1" applyAlignment="1">
      <alignment horizontal="center" vertical="center" wrapText="1"/>
    </xf>
    <xf numFmtId="0" fontId="91" fillId="0" borderId="6" xfId="0" applyFont="1" applyFill="1" applyBorder="1" applyAlignment="1">
      <alignment horizontal="center" vertical="center" wrapText="1"/>
    </xf>
    <xf numFmtId="0" fontId="90" fillId="0" borderId="90" xfId="0" applyFont="1" applyFill="1" applyBorder="1" applyAlignment="1">
      <alignment horizontal="center" vertical="center" wrapText="1"/>
    </xf>
    <xf numFmtId="165" fontId="0" fillId="0" borderId="0" xfId="0" applyNumberFormat="1" applyFill="1"/>
    <xf numFmtId="0" fontId="96" fillId="0" borderId="7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left"/>
    </xf>
    <xf numFmtId="165" fontId="13" fillId="0" borderId="7" xfId="0" applyNumberFormat="1" applyFont="1" applyFill="1" applyBorder="1" applyAlignment="1">
      <alignment horizontal="right"/>
    </xf>
    <xf numFmtId="2" fontId="97" fillId="0" borderId="0" xfId="0" applyNumberFormat="1" applyFont="1" applyFill="1"/>
    <xf numFmtId="165" fontId="98" fillId="0" borderId="0" xfId="0" applyNumberFormat="1" applyFont="1" applyFill="1"/>
    <xf numFmtId="164" fontId="13" fillId="0" borderId="0" xfId="0" applyNumberFormat="1" applyFont="1" applyFill="1" applyBorder="1" applyAlignment="1">
      <alignment horizontal="right"/>
    </xf>
    <xf numFmtId="0" fontId="13" fillId="0" borderId="7" xfId="0" applyFont="1" applyFill="1" applyBorder="1" applyAlignment="1">
      <alignment horizontal="left" vertical="center" wrapText="1"/>
    </xf>
    <xf numFmtId="165" fontId="13" fillId="0" borderId="7" xfId="0" applyNumberFormat="1" applyFont="1" applyFill="1" applyBorder="1" applyAlignment="1">
      <alignment horizontal="right" wrapText="1"/>
    </xf>
    <xf numFmtId="0" fontId="13" fillId="0" borderId="7" xfId="0" applyFont="1" applyFill="1" applyBorder="1" applyAlignment="1">
      <alignment horizontal="right" wrapText="1"/>
    </xf>
    <xf numFmtId="0" fontId="13" fillId="0" borderId="7" xfId="0" applyFont="1" applyFill="1" applyBorder="1" applyAlignment="1">
      <alignment horizontal="right"/>
    </xf>
    <xf numFmtId="0" fontId="96" fillId="0" borderId="6" xfId="0" applyFont="1" applyFill="1" applyBorder="1" applyAlignment="1">
      <alignment horizontal="center"/>
    </xf>
    <xf numFmtId="165" fontId="13" fillId="0" borderId="7" xfId="0" applyNumberFormat="1" applyFont="1" applyFill="1" applyBorder="1" applyAlignment="1">
      <alignment wrapText="1"/>
    </xf>
    <xf numFmtId="2" fontId="13" fillId="0" borderId="7" xfId="0" applyNumberFormat="1" applyFont="1" applyFill="1" applyBorder="1" applyAlignment="1">
      <alignment wrapText="1"/>
    </xf>
    <xf numFmtId="0" fontId="99" fillId="0" borderId="0" xfId="0" applyFont="1" applyFill="1"/>
    <xf numFmtId="0" fontId="13" fillId="0" borderId="89" xfId="0" applyFont="1" applyFill="1" applyBorder="1"/>
    <xf numFmtId="165" fontId="13" fillId="0" borderId="7" xfId="0" applyNumberFormat="1" applyFont="1" applyFill="1" applyBorder="1" applyAlignment="1"/>
    <xf numFmtId="165" fontId="13" fillId="0" borderId="7" xfId="0" applyNumberFormat="1" applyFont="1" applyFill="1" applyBorder="1" applyAlignment="1">
      <alignment vertical="center" wrapText="1"/>
    </xf>
    <xf numFmtId="0" fontId="11" fillId="0" borderId="7" xfId="0" applyFont="1" applyFill="1" applyBorder="1" applyAlignment="1">
      <alignment wrapText="1"/>
    </xf>
    <xf numFmtId="0" fontId="13" fillId="0" borderId="82" xfId="0" applyFont="1" applyFill="1" applyBorder="1" applyAlignment="1"/>
    <xf numFmtId="165" fontId="14" fillId="0" borderId="7" xfId="0" applyNumberFormat="1" applyFont="1" applyFill="1" applyBorder="1" applyAlignment="1">
      <alignment horizontal="right"/>
    </xf>
    <xf numFmtId="0" fontId="3" fillId="0" borderId="0" xfId="0" applyFont="1" applyFill="1"/>
    <xf numFmtId="0" fontId="9" fillId="0" borderId="91" xfId="0" applyFont="1" applyFill="1" applyBorder="1" applyAlignment="1">
      <alignment horizontal="center"/>
    </xf>
    <xf numFmtId="0" fontId="13" fillId="0" borderId="36" xfId="0" applyFont="1" applyFill="1" applyBorder="1" applyAlignment="1">
      <alignment wrapText="1"/>
    </xf>
    <xf numFmtId="0" fontId="45" fillId="0" borderId="0" xfId="0" applyFont="1" applyFill="1" applyBorder="1"/>
    <xf numFmtId="0" fontId="13" fillId="0" borderId="65" xfId="0" applyFont="1" applyFill="1" applyBorder="1" applyAlignment="1">
      <alignment wrapText="1"/>
    </xf>
    <xf numFmtId="0" fontId="13" fillId="0" borderId="70" xfId="0" applyFont="1" applyFill="1" applyBorder="1"/>
    <xf numFmtId="10" fontId="13" fillId="0" borderId="7" xfId="0" applyNumberFormat="1" applyFont="1" applyFill="1" applyBorder="1" applyAlignment="1">
      <alignment wrapText="1"/>
    </xf>
    <xf numFmtId="165" fontId="24" fillId="0" borderId="165" xfId="0" applyNumberFormat="1" applyFont="1" applyFill="1" applyBorder="1"/>
    <xf numFmtId="165" fontId="22" fillId="0" borderId="111" xfId="0" applyNumberFormat="1" applyFont="1" applyFill="1" applyBorder="1" applyAlignment="1">
      <alignment horizontal="right"/>
    </xf>
    <xf numFmtId="165" fontId="22" fillId="0" borderId="113" xfId="0" applyNumberFormat="1" applyFont="1" applyFill="1" applyBorder="1" applyAlignment="1">
      <alignment horizontal="right"/>
    </xf>
    <xf numFmtId="165" fontId="22" fillId="0" borderId="30" xfId="0" applyNumberFormat="1" applyFont="1" applyFill="1" applyBorder="1" applyAlignment="1">
      <alignment horizontal="right"/>
    </xf>
    <xf numFmtId="165" fontId="22" fillId="0" borderId="139" xfId="0" applyNumberFormat="1" applyFont="1" applyFill="1" applyBorder="1" applyAlignment="1">
      <alignment horizontal="right"/>
    </xf>
    <xf numFmtId="164" fontId="24" fillId="0" borderId="148" xfId="0" applyNumberFormat="1" applyFont="1" applyFill="1" applyBorder="1"/>
    <xf numFmtId="0" fontId="21" fillId="0" borderId="112" xfId="0" applyFont="1" applyFill="1" applyBorder="1"/>
    <xf numFmtId="0" fontId="89" fillId="0" borderId="111" xfId="0" applyFont="1" applyFill="1" applyBorder="1"/>
    <xf numFmtId="2" fontId="22" fillId="0" borderId="111" xfId="0" applyNumberFormat="1" applyFont="1" applyFill="1" applyBorder="1" applyAlignment="1">
      <alignment horizontal="right"/>
    </xf>
    <xf numFmtId="2" fontId="22" fillId="0" borderId="148" xfId="0" applyNumberFormat="1" applyFont="1" applyFill="1" applyBorder="1" applyAlignment="1">
      <alignment horizontal="right"/>
    </xf>
    <xf numFmtId="0" fontId="22" fillId="0" borderId="165" xfId="0" applyFont="1" applyFill="1" applyBorder="1" applyAlignment="1">
      <alignment horizontal="right"/>
    </xf>
    <xf numFmtId="0" fontId="22" fillId="0" borderId="37" xfId="0" applyFont="1" applyFill="1" applyBorder="1" applyAlignment="1">
      <alignment horizontal="right" wrapText="1"/>
    </xf>
    <xf numFmtId="0" fontId="22" fillId="0" borderId="30" xfId="0" applyFont="1" applyFill="1" applyBorder="1" applyAlignment="1">
      <alignment horizontal="right" wrapText="1"/>
    </xf>
    <xf numFmtId="0" fontId="22" fillId="0" borderId="139" xfId="0" applyFont="1" applyFill="1" applyBorder="1" applyAlignment="1">
      <alignment horizontal="right" wrapText="1"/>
    </xf>
    <xf numFmtId="0" fontId="6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4" fillId="0" borderId="6" xfId="0" applyFont="1" applyFill="1" applyBorder="1" applyAlignment="1">
      <alignment horizontal="center" vertical="center"/>
    </xf>
    <xf numFmtId="0" fontId="14" fillId="0" borderId="88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/>
    </xf>
    <xf numFmtId="0" fontId="0" fillId="0" borderId="0" xfId="0" applyFill="1" applyAlignment="1">
      <alignment horizontal="right"/>
    </xf>
    <xf numFmtId="167" fontId="53" fillId="0" borderId="0" xfId="0" applyNumberFormat="1" applyFont="1" applyFill="1" applyBorder="1"/>
    <xf numFmtId="0" fontId="59" fillId="0" borderId="6" xfId="0" applyFont="1" applyFill="1" applyBorder="1" applyAlignment="1"/>
    <xf numFmtId="0" fontId="100" fillId="0" borderId="0" xfId="0" applyFont="1" applyFill="1" applyBorder="1"/>
    <xf numFmtId="0" fontId="101" fillId="0" borderId="0" xfId="0" applyFont="1" applyFill="1"/>
    <xf numFmtId="165" fontId="38" fillId="0" borderId="145" xfId="0" applyNumberFormat="1" applyFont="1" applyFill="1" applyBorder="1" applyAlignment="1">
      <alignment horizontal="right"/>
    </xf>
    <xf numFmtId="165" fontId="38" fillId="0" borderId="30" xfId="0" applyNumberFormat="1" applyFont="1" applyFill="1" applyBorder="1" applyAlignment="1">
      <alignment horizontal="right"/>
    </xf>
    <xf numFmtId="0" fontId="90" fillId="0" borderId="37" xfId="0" applyFont="1" applyFill="1" applyBorder="1" applyAlignment="1">
      <alignment wrapText="1"/>
    </xf>
    <xf numFmtId="0" fontId="21" fillId="0" borderId="34" xfId="0" applyFont="1" applyFill="1" applyBorder="1"/>
    <xf numFmtId="0" fontId="21" fillId="0" borderId="4" xfId="0" applyFont="1" applyFill="1" applyBorder="1"/>
    <xf numFmtId="0" fontId="22" fillId="0" borderId="6" xfId="0" applyFont="1" applyFill="1" applyBorder="1" applyAlignment="1">
      <alignment wrapText="1"/>
    </xf>
    <xf numFmtId="0" fontId="21" fillId="0" borderId="43" xfId="0" applyFont="1" applyFill="1" applyBorder="1"/>
    <xf numFmtId="0" fontId="21" fillId="0" borderId="44" xfId="0" applyFont="1" applyFill="1" applyBorder="1"/>
    <xf numFmtId="2" fontId="22" fillId="0" borderId="122" xfId="0" applyNumberFormat="1" applyFont="1" applyFill="1" applyBorder="1" applyAlignment="1">
      <alignment horizontal="right"/>
    </xf>
    <xf numFmtId="0" fontId="22" fillId="0" borderId="75" xfId="0" applyFont="1" applyFill="1" applyBorder="1" applyAlignment="1">
      <alignment horizontal="right"/>
    </xf>
    <xf numFmtId="0" fontId="61" fillId="0" borderId="77" xfId="0" applyFont="1" applyFill="1" applyBorder="1"/>
    <xf numFmtId="164" fontId="21" fillId="0" borderId="8" xfId="0" applyNumberFormat="1" applyFont="1" applyFill="1" applyBorder="1"/>
    <xf numFmtId="2" fontId="14" fillId="0" borderId="166" xfId="0" applyNumberFormat="1" applyFont="1" applyFill="1" applyBorder="1" applyAlignment="1">
      <alignment horizontal="right"/>
    </xf>
    <xf numFmtId="0" fontId="14" fillId="0" borderId="121" xfId="0" applyFont="1" applyFill="1" applyBorder="1" applyAlignment="1">
      <alignment horizontal="center"/>
    </xf>
    <xf numFmtId="0" fontId="22" fillId="0" borderId="37" xfId="0" applyFont="1" applyFill="1" applyBorder="1" applyAlignment="1">
      <alignment wrapText="1"/>
    </xf>
    <xf numFmtId="0" fontId="21" fillId="0" borderId="91" xfId="0" applyFont="1" applyFill="1" applyBorder="1"/>
    <xf numFmtId="0" fontId="57" fillId="0" borderId="131" xfId="0" applyFont="1" applyFill="1" applyBorder="1"/>
    <xf numFmtId="0" fontId="57" fillId="0" borderId="132" xfId="0" applyFont="1" applyFill="1" applyBorder="1"/>
    <xf numFmtId="0" fontId="57" fillId="0" borderId="93" xfId="0" applyFont="1" applyFill="1" applyBorder="1"/>
    <xf numFmtId="0" fontId="57" fillId="0" borderId="92" xfId="0" applyFont="1" applyFill="1" applyBorder="1"/>
    <xf numFmtId="0" fontId="22" fillId="0" borderId="90" xfId="0" applyFont="1" applyFill="1" applyBorder="1" applyAlignment="1">
      <alignment horizontal="right" wrapText="1"/>
    </xf>
    <xf numFmtId="0" fontId="21" fillId="0" borderId="0" xfId="0" applyFont="1" applyFill="1" applyBorder="1" applyAlignment="1">
      <alignment vertical="center" wrapText="1"/>
    </xf>
    <xf numFmtId="0" fontId="21" fillId="0" borderId="9" xfId="0" applyFont="1" applyFill="1" applyBorder="1" applyAlignment="1">
      <alignment vertical="center" wrapText="1"/>
    </xf>
    <xf numFmtId="0" fontId="22" fillId="0" borderId="9" xfId="0" applyFont="1" applyFill="1" applyBorder="1" applyAlignment="1">
      <alignment vertical="center" wrapText="1"/>
    </xf>
    <xf numFmtId="0" fontId="22" fillId="0" borderId="9" xfId="0" applyFont="1" applyFill="1" applyBorder="1"/>
    <xf numFmtId="0" fontId="22" fillId="0" borderId="22" xfId="0" applyFont="1" applyFill="1" applyBorder="1" applyAlignment="1">
      <alignment horizontal="left"/>
    </xf>
    <xf numFmtId="0" fontId="22" fillId="0" borderId="88" xfId="0" applyFont="1" applyFill="1" applyBorder="1" applyAlignment="1">
      <alignment horizontal="right"/>
    </xf>
    <xf numFmtId="0" fontId="22" fillId="0" borderId="110" xfId="0" applyFont="1" applyFill="1" applyBorder="1" applyAlignment="1">
      <alignment horizontal="right"/>
    </xf>
    <xf numFmtId="0" fontId="22" fillId="0" borderId="63" xfId="0" applyFont="1" applyFill="1" applyBorder="1" applyAlignment="1">
      <alignment horizontal="right"/>
    </xf>
    <xf numFmtId="0" fontId="41" fillId="0" borderId="111" xfId="0" applyFont="1" applyFill="1" applyBorder="1"/>
    <xf numFmtId="0" fontId="22" fillId="0" borderId="91" xfId="0" applyFont="1" applyFill="1" applyBorder="1" applyAlignment="1">
      <alignment horizontal="right"/>
    </xf>
    <xf numFmtId="165" fontId="22" fillId="0" borderId="91" xfId="0" applyNumberFormat="1" applyFont="1" applyFill="1" applyBorder="1" applyAlignment="1">
      <alignment horizontal="right"/>
    </xf>
    <xf numFmtId="165" fontId="22" fillId="0" borderId="152" xfId="0" applyNumberFormat="1" applyFont="1" applyFill="1" applyBorder="1" applyAlignment="1">
      <alignment horizontal="right"/>
    </xf>
    <xf numFmtId="0" fontId="22" fillId="0" borderId="137" xfId="0" applyFont="1" applyFill="1" applyBorder="1" applyAlignment="1">
      <alignment horizontal="right"/>
    </xf>
    <xf numFmtId="0" fontId="22" fillId="0" borderId="161" xfId="0" applyFont="1" applyFill="1" applyBorder="1" applyAlignment="1">
      <alignment horizontal="right"/>
    </xf>
    <xf numFmtId="0" fontId="22" fillId="0" borderId="6" xfId="0" applyFont="1" applyFill="1" applyBorder="1" applyAlignment="1">
      <alignment horizontal="right" wrapText="1"/>
    </xf>
    <xf numFmtId="0" fontId="21" fillId="0" borderId="6" xfId="0" applyFont="1" applyFill="1" applyBorder="1" applyAlignment="1">
      <alignment horizontal="left" vertical="center" wrapText="1"/>
    </xf>
    <xf numFmtId="0" fontId="22" fillId="0" borderId="110" xfId="0" applyFont="1" applyFill="1" applyBorder="1" applyAlignment="1">
      <alignment horizontal="right" wrapText="1"/>
    </xf>
    <xf numFmtId="0" fontId="22" fillId="0" borderId="63" xfId="0" applyFont="1" applyFill="1" applyBorder="1" applyAlignment="1">
      <alignment horizontal="right" wrapText="1"/>
    </xf>
    <xf numFmtId="0" fontId="22" fillId="0" borderId="145" xfId="0" applyFont="1" applyFill="1" applyBorder="1" applyAlignment="1">
      <alignment horizontal="left" wrapText="1"/>
    </xf>
    <xf numFmtId="0" fontId="22" fillId="0" borderId="137" xfId="0" applyFont="1" applyFill="1" applyBorder="1" applyAlignment="1">
      <alignment horizontal="right" wrapText="1"/>
    </xf>
    <xf numFmtId="0" fontId="22" fillId="0" borderId="161" xfId="0" applyFont="1" applyFill="1" applyBorder="1" applyAlignment="1">
      <alignment horizontal="right" wrapText="1"/>
    </xf>
    <xf numFmtId="0" fontId="22" fillId="0" borderId="90" xfId="0" applyFont="1" applyFill="1" applyBorder="1" applyAlignment="1">
      <alignment horizontal="right"/>
    </xf>
    <xf numFmtId="0" fontId="21" fillId="0" borderId="92" xfId="0" applyFont="1" applyFill="1" applyBorder="1"/>
    <xf numFmtId="0" fontId="21" fillId="0" borderId="6" xfId="0" applyFont="1" applyFill="1" applyBorder="1" applyAlignment="1">
      <alignment horizontal="left" wrapText="1"/>
    </xf>
    <xf numFmtId="2" fontId="13" fillId="0" borderId="10" xfId="0" applyNumberFormat="1" applyFont="1" applyFill="1" applyBorder="1"/>
    <xf numFmtId="2" fontId="38" fillId="0" borderId="110" xfId="0" applyNumberFormat="1" applyFont="1" applyFill="1" applyBorder="1" applyAlignment="1">
      <alignment horizontal="right"/>
    </xf>
    <xf numFmtId="2" fontId="38" fillId="0" borderId="63" xfId="0" applyNumberFormat="1" applyFont="1" applyFill="1" applyBorder="1" applyAlignment="1">
      <alignment horizontal="right"/>
    </xf>
    <xf numFmtId="165" fontId="89" fillId="0" borderId="77" xfId="0" applyNumberFormat="1" applyFont="1" applyFill="1" applyBorder="1"/>
    <xf numFmtId="165" fontId="62" fillId="0" borderId="75" xfId="0" applyNumberFormat="1" applyFont="1" applyFill="1" applyBorder="1"/>
    <xf numFmtId="1" fontId="38" fillId="0" borderId="80" xfId="0" applyNumberFormat="1" applyFont="1" applyFill="1" applyBorder="1" applyAlignment="1">
      <alignment horizontal="right"/>
    </xf>
    <xf numFmtId="0" fontId="22" fillId="0" borderId="147" xfId="0" applyFont="1" applyFill="1" applyBorder="1" applyAlignment="1">
      <alignment horizontal="right"/>
    </xf>
    <xf numFmtId="0" fontId="22" fillId="0" borderId="148" xfId="0" applyFont="1" applyFill="1" applyBorder="1" applyAlignment="1">
      <alignment horizontal="right"/>
    </xf>
    <xf numFmtId="2" fontId="38" fillId="0" borderId="137" xfId="0" applyNumberFormat="1" applyFont="1" applyFill="1" applyBorder="1" applyAlignment="1">
      <alignment horizontal="right"/>
    </xf>
    <xf numFmtId="2" fontId="38" fillId="0" borderId="161" xfId="0" applyNumberFormat="1" applyFont="1" applyFill="1" applyBorder="1" applyAlignment="1">
      <alignment horizontal="right"/>
    </xf>
    <xf numFmtId="0" fontId="24" fillId="0" borderId="147" xfId="0" applyFont="1" applyFill="1" applyBorder="1"/>
    <xf numFmtId="0" fontId="21" fillId="0" borderId="79" xfId="0" applyFont="1" applyFill="1" applyBorder="1"/>
    <xf numFmtId="0" fontId="13" fillId="0" borderId="79" xfId="0" applyFont="1" applyFill="1" applyBorder="1"/>
    <xf numFmtId="0" fontId="13" fillId="0" borderId="152" xfId="0" applyFont="1" applyFill="1" applyBorder="1"/>
    <xf numFmtId="2" fontId="21" fillId="0" borderId="147" xfId="0" applyNumberFormat="1" applyFont="1" applyFill="1" applyBorder="1"/>
    <xf numFmtId="0" fontId="34" fillId="0" borderId="148" xfId="0" applyFont="1" applyFill="1" applyBorder="1"/>
    <xf numFmtId="0" fontId="41" fillId="0" borderId="148" xfId="0" applyFont="1" applyFill="1" applyBorder="1"/>
    <xf numFmtId="165" fontId="34" fillId="0" borderId="113" xfId="0" applyNumberFormat="1" applyFont="1" applyFill="1" applyBorder="1"/>
    <xf numFmtId="0" fontId="57" fillId="0" borderId="168" xfId="0" applyFont="1" applyFill="1" applyBorder="1"/>
    <xf numFmtId="2" fontId="24" fillId="0" borderId="75" xfId="0" applyNumberFormat="1" applyFont="1" applyFill="1" applyBorder="1" applyAlignment="1">
      <alignment horizontal="right"/>
    </xf>
    <xf numFmtId="164" fontId="41" fillId="0" borderId="148" xfId="0" applyNumberFormat="1" applyFont="1" applyFill="1" applyBorder="1"/>
    <xf numFmtId="165" fontId="22" fillId="0" borderId="110" xfId="0" applyNumberFormat="1" applyFont="1" applyFill="1" applyBorder="1" applyAlignment="1">
      <alignment horizontal="right"/>
    </xf>
    <xf numFmtId="0" fontId="89" fillId="0" borderId="128" xfId="0" applyFont="1" applyFill="1" applyBorder="1"/>
    <xf numFmtId="0" fontId="58" fillId="0" borderId="129" xfId="0" applyFont="1" applyFill="1" applyBorder="1"/>
    <xf numFmtId="0" fontId="57" fillId="0" borderId="130" xfId="0" applyFont="1" applyFill="1" applyBorder="1"/>
    <xf numFmtId="0" fontId="76" fillId="0" borderId="7" xfId="0" applyFont="1" applyFill="1" applyBorder="1" applyAlignment="1">
      <alignment horizontal="center" wrapText="1"/>
    </xf>
    <xf numFmtId="10" fontId="24" fillId="0" borderId="77" xfId="0" applyNumberFormat="1" applyFont="1" applyFill="1" applyBorder="1" applyAlignment="1">
      <alignment wrapText="1"/>
    </xf>
    <xf numFmtId="0" fontId="21" fillId="0" borderId="149" xfId="0" applyFont="1" applyFill="1" applyBorder="1"/>
    <xf numFmtId="0" fontId="13" fillId="0" borderId="127" xfId="0" applyFont="1" applyFill="1" applyBorder="1"/>
    <xf numFmtId="0" fontId="11" fillId="0" borderId="169" xfId="0" applyFont="1" applyFill="1" applyBorder="1"/>
    <xf numFmtId="164" fontId="11" fillId="0" borderId="70" xfId="0" applyNumberFormat="1" applyFont="1" applyFill="1" applyBorder="1"/>
    <xf numFmtId="0" fontId="56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28" fillId="0" borderId="11" xfId="0" applyFont="1" applyFill="1" applyBorder="1" applyAlignment="1">
      <alignment horizontal="center" vertical="center" wrapText="1"/>
    </xf>
    <xf numFmtId="0" fontId="28" fillId="0" borderId="16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center"/>
    </xf>
    <xf numFmtId="0" fontId="21" fillId="0" borderId="15" xfId="0" applyFont="1" applyFill="1" applyBorder="1" applyAlignment="1">
      <alignment horizontal="center"/>
    </xf>
    <xf numFmtId="0" fontId="21" fillId="0" borderId="2" xfId="0" applyFont="1" applyFill="1" applyBorder="1" applyAlignment="1">
      <alignment horizontal="center"/>
    </xf>
    <xf numFmtId="0" fontId="42" fillId="0" borderId="50" xfId="0" applyFont="1" applyFill="1" applyBorder="1" applyAlignment="1">
      <alignment horizontal="center" vertical="center"/>
    </xf>
    <xf numFmtId="0" fontId="42" fillId="0" borderId="51" xfId="0" applyFont="1" applyFill="1" applyBorder="1" applyAlignment="1">
      <alignment horizontal="center" vertical="center"/>
    </xf>
    <xf numFmtId="0" fontId="42" fillId="0" borderId="52" xfId="0" applyFont="1" applyFill="1" applyBorder="1" applyAlignment="1">
      <alignment horizontal="center" vertical="center"/>
    </xf>
    <xf numFmtId="0" fontId="29" fillId="0" borderId="167" xfId="0" applyFont="1" applyFill="1" applyBorder="1" applyAlignment="1">
      <alignment horizontal="center" vertical="center" wrapText="1"/>
    </xf>
    <xf numFmtId="0" fontId="29" fillId="0" borderId="25" xfId="0" applyFont="1" applyFill="1" applyBorder="1" applyAlignment="1">
      <alignment horizontal="center" vertical="center" wrapText="1"/>
    </xf>
    <xf numFmtId="0" fontId="29" fillId="0" borderId="62" xfId="0" applyFont="1" applyFill="1" applyBorder="1" applyAlignment="1">
      <alignment horizontal="center" vertical="center" wrapText="1"/>
    </xf>
    <xf numFmtId="0" fontId="29" fillId="0" borderId="72" xfId="0" applyFont="1" applyFill="1" applyBorder="1" applyAlignment="1">
      <alignment horizontal="center" vertical="center"/>
    </xf>
    <xf numFmtId="0" fontId="29" fillId="0" borderId="25" xfId="0" applyFont="1" applyFill="1" applyBorder="1" applyAlignment="1">
      <alignment horizontal="center" vertical="center"/>
    </xf>
    <xf numFmtId="0" fontId="29" fillId="0" borderId="6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29" fillId="0" borderId="26" xfId="0" applyFont="1" applyFill="1" applyBorder="1" applyAlignment="1">
      <alignment horizontal="center" vertical="center"/>
    </xf>
    <xf numFmtId="0" fontId="29" fillId="0" borderId="27" xfId="0" applyFont="1" applyFill="1" applyBorder="1" applyAlignment="1">
      <alignment horizontal="center" vertical="center"/>
    </xf>
    <xf numFmtId="0" fontId="29" fillId="0" borderId="50" xfId="0" applyFont="1" applyFill="1" applyBorder="1" applyAlignment="1">
      <alignment horizontal="center" vertical="center"/>
    </xf>
    <xf numFmtId="0" fontId="29" fillId="0" borderId="51" xfId="0" applyFont="1" applyFill="1" applyBorder="1" applyAlignment="1">
      <alignment horizontal="center" vertical="center"/>
    </xf>
    <xf numFmtId="0" fontId="29" fillId="0" borderId="52" xfId="0" applyFont="1" applyFill="1" applyBorder="1" applyAlignment="1">
      <alignment horizontal="center" vertical="center"/>
    </xf>
    <xf numFmtId="0" fontId="49" fillId="0" borderId="89" xfId="0" applyFont="1" applyFill="1" applyBorder="1" applyAlignment="1">
      <alignment horizontal="center" vertical="center"/>
    </xf>
    <xf numFmtId="0" fontId="49" fillId="0" borderId="7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88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 vertical="center"/>
    </xf>
    <xf numFmtId="0" fontId="14" fillId="0" borderId="82" xfId="0" applyFont="1" applyFill="1" applyBorder="1" applyAlignment="1">
      <alignment horizontal="center" vertical="center"/>
    </xf>
    <xf numFmtId="0" fontId="14" fillId="0" borderId="86" xfId="0" applyFont="1" applyFill="1" applyBorder="1" applyAlignment="1">
      <alignment horizontal="center" vertical="center"/>
    </xf>
    <xf numFmtId="0" fontId="14" fillId="0" borderId="90" xfId="0" applyFont="1" applyFill="1" applyBorder="1" applyAlignment="1">
      <alignment horizontal="center" vertical="center"/>
    </xf>
    <xf numFmtId="0" fontId="22" fillId="0" borderId="82" xfId="0" applyFont="1" applyFill="1" applyBorder="1" applyAlignment="1">
      <alignment horizontal="center" vertical="center" wrapText="1" shrinkToFit="1"/>
    </xf>
    <xf numFmtId="0" fontId="22" fillId="0" borderId="86" xfId="0" applyFont="1" applyFill="1" applyBorder="1" applyAlignment="1">
      <alignment horizontal="center" vertical="center" wrapText="1" shrinkToFit="1"/>
    </xf>
    <xf numFmtId="0" fontId="22" fillId="0" borderId="90" xfId="0" applyFont="1" applyFill="1" applyBorder="1" applyAlignment="1">
      <alignment horizontal="center" vertical="center" wrapText="1" shrinkToFit="1"/>
    </xf>
    <xf numFmtId="0" fontId="67" fillId="0" borderId="77" xfId="0" applyFont="1" applyFill="1" applyBorder="1" applyAlignment="1">
      <alignment horizontal="center" vertical="top"/>
    </xf>
    <xf numFmtId="0" fontId="67" fillId="0" borderId="75" xfId="0" applyFont="1" applyFill="1" applyBorder="1" applyAlignment="1">
      <alignment horizontal="center" vertical="top"/>
    </xf>
    <xf numFmtId="0" fontId="0" fillId="0" borderId="0" xfId="0" applyFill="1" applyAlignment="1">
      <alignment horizontal="right"/>
    </xf>
    <xf numFmtId="0" fontId="56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center" wrapText="1"/>
    </xf>
    <xf numFmtId="0" fontId="70" fillId="0" borderId="0" xfId="0" applyFont="1" applyFill="1" applyAlignment="1">
      <alignment horizontal="center"/>
    </xf>
    <xf numFmtId="0" fontId="56" fillId="0" borderId="110" xfId="0" applyFont="1" applyFill="1" applyBorder="1" applyAlignment="1">
      <alignment horizontal="center" vertical="top" wrapText="1"/>
    </xf>
    <xf numFmtId="0" fontId="56" fillId="0" borderId="63" xfId="0" applyFont="1" applyFill="1" applyBorder="1" applyAlignment="1">
      <alignment horizontal="center" vertical="top" wrapText="1"/>
    </xf>
    <xf numFmtId="0" fontId="67" fillId="0" borderId="77" xfId="0" applyFont="1" applyFill="1" applyBorder="1" applyAlignment="1">
      <alignment horizontal="center" vertical="top" wrapText="1"/>
    </xf>
    <xf numFmtId="0" fontId="67" fillId="0" borderId="75" xfId="0" applyFont="1" applyFill="1" applyBorder="1" applyAlignment="1">
      <alignment horizontal="center" vertical="top" wrapText="1"/>
    </xf>
    <xf numFmtId="0" fontId="56" fillId="0" borderId="116" xfId="0" applyFont="1" applyFill="1" applyBorder="1" applyAlignment="1">
      <alignment horizontal="center" vertical="center" wrapText="1"/>
    </xf>
    <xf numFmtId="0" fontId="56" fillId="0" borderId="117" xfId="0" applyFont="1" applyFill="1" applyBorder="1" applyAlignment="1">
      <alignment horizontal="center" vertical="center" wrapText="1"/>
    </xf>
    <xf numFmtId="0" fontId="56" fillId="0" borderId="116" xfId="0" applyFont="1" applyFill="1" applyBorder="1" applyAlignment="1">
      <alignment horizontal="center" vertical="center"/>
    </xf>
    <xf numFmtId="0" fontId="56" fillId="0" borderId="117" xfId="0" applyFont="1" applyFill="1" applyBorder="1" applyAlignment="1">
      <alignment horizontal="center" vertical="center"/>
    </xf>
    <xf numFmtId="164" fontId="56" fillId="0" borderId="116" xfId="0" applyNumberFormat="1" applyFont="1" applyFill="1" applyBorder="1" applyAlignment="1">
      <alignment horizontal="center" vertical="top"/>
    </xf>
    <xf numFmtId="164" fontId="56" fillId="0" borderId="117" xfId="0" applyNumberFormat="1" applyFont="1" applyFill="1" applyBorder="1" applyAlignment="1">
      <alignment horizontal="center" vertical="top"/>
    </xf>
    <xf numFmtId="0" fontId="56" fillId="0" borderId="111" xfId="0" applyFont="1" applyFill="1" applyBorder="1" applyAlignment="1">
      <alignment horizontal="center" vertical="top"/>
    </xf>
    <xf numFmtId="0" fontId="56" fillId="0" borderId="113" xfId="0" applyFont="1" applyFill="1" applyBorder="1" applyAlignment="1">
      <alignment horizontal="center" vertical="top"/>
    </xf>
    <xf numFmtId="0" fontId="70" fillId="0" borderId="0" xfId="0" applyFont="1" applyFill="1" applyBorder="1" applyAlignment="1">
      <alignment horizontal="center"/>
    </xf>
    <xf numFmtId="0" fontId="73" fillId="0" borderId="114" xfId="0" applyFont="1" applyFill="1" applyBorder="1" applyAlignment="1">
      <alignment horizontal="center" vertical="top" wrapText="1"/>
    </xf>
    <xf numFmtId="0" fontId="73" fillId="0" borderId="118" xfId="0" applyFont="1" applyFill="1" applyBorder="1" applyAlignment="1">
      <alignment horizontal="center" vertical="top" wrapText="1"/>
    </xf>
    <xf numFmtId="0" fontId="73" fillId="0" borderId="115" xfId="0" applyFont="1" applyFill="1" applyBorder="1" applyAlignment="1">
      <alignment horizontal="center" vertical="top" wrapText="1"/>
    </xf>
    <xf numFmtId="0" fontId="73" fillId="0" borderId="78" xfId="0" applyFont="1" applyFill="1" applyBorder="1" applyAlignment="1">
      <alignment horizontal="center" vertical="top" wrapText="1"/>
    </xf>
    <xf numFmtId="0" fontId="73" fillId="0" borderId="116" xfId="0" applyFont="1" applyFill="1" applyBorder="1" applyAlignment="1">
      <alignment horizontal="center" vertical="top" wrapText="1"/>
    </xf>
    <xf numFmtId="0" fontId="73" fillId="0" borderId="117" xfId="0" applyFont="1" applyFill="1" applyBorder="1" applyAlignment="1">
      <alignment horizontal="center" vertical="top" wrapText="1"/>
    </xf>
    <xf numFmtId="0" fontId="73" fillId="0" borderId="116" xfId="0" applyFont="1" applyFill="1" applyBorder="1" applyAlignment="1">
      <alignment horizontal="center"/>
    </xf>
    <xf numFmtId="0" fontId="73" fillId="0" borderId="117" xfId="0" applyFont="1" applyFill="1" applyBorder="1" applyAlignment="1">
      <alignment horizontal="center"/>
    </xf>
    <xf numFmtId="0" fontId="56" fillId="0" borderId="0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 vertical="center" wrapText="1"/>
    </xf>
    <xf numFmtId="0" fontId="13" fillId="0" borderId="84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91" xfId="0" applyFont="1" applyFill="1" applyBorder="1" applyAlignment="1">
      <alignment horizontal="center" vertical="center" wrapText="1"/>
    </xf>
    <xf numFmtId="0" fontId="13" fillId="0" borderId="82" xfId="0" applyFont="1" applyFill="1" applyBorder="1" applyAlignment="1">
      <alignment horizontal="center" vertical="center"/>
    </xf>
    <xf numFmtId="0" fontId="13" fillId="0" borderId="86" xfId="0" applyFont="1" applyFill="1" applyBorder="1" applyAlignment="1">
      <alignment horizontal="center" vertical="center"/>
    </xf>
    <xf numFmtId="0" fontId="13" fillId="0" borderId="90" xfId="0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/>
    </xf>
    <xf numFmtId="0" fontId="21" fillId="0" borderId="89" xfId="0" applyFont="1" applyFill="1" applyBorder="1" applyAlignment="1">
      <alignment horizontal="center"/>
    </xf>
    <xf numFmtId="0" fontId="21" fillId="0" borderId="88" xfId="0" applyFont="1" applyFill="1" applyBorder="1" applyAlignment="1">
      <alignment horizontal="center"/>
    </xf>
    <xf numFmtId="0" fontId="21" fillId="0" borderId="92" xfId="0" applyFont="1" applyFill="1" applyBorder="1" applyAlignment="1">
      <alignment horizontal="center"/>
    </xf>
    <xf numFmtId="0" fontId="21" fillId="0" borderId="91" xfId="0" applyFont="1" applyFill="1" applyBorder="1" applyAlignment="1">
      <alignment horizontal="center"/>
    </xf>
    <xf numFmtId="0" fontId="21" fillId="0" borderId="82" xfId="0" applyFont="1" applyFill="1" applyBorder="1" applyAlignment="1">
      <alignment horizontal="center" vertical="center" wrapText="1"/>
    </xf>
    <xf numFmtId="0" fontId="21" fillId="0" borderId="90" xfId="0" applyFont="1" applyFill="1" applyBorder="1" applyAlignment="1">
      <alignment horizontal="center" vertical="center" wrapText="1"/>
    </xf>
    <xf numFmtId="0" fontId="77" fillId="0" borderId="92" xfId="0" applyFont="1" applyFill="1" applyBorder="1" applyAlignment="1">
      <alignment horizontal="center"/>
    </xf>
    <xf numFmtId="0" fontId="77" fillId="0" borderId="91" xfId="0" applyFont="1" applyFill="1" applyBorder="1" applyAlignment="1">
      <alignment horizontal="center"/>
    </xf>
    <xf numFmtId="0" fontId="77" fillId="0" borderId="93" xfId="0" applyFont="1" applyFill="1" applyBorder="1" applyAlignment="1">
      <alignment horizontal="center"/>
    </xf>
    <xf numFmtId="0" fontId="42" fillId="0" borderId="6" xfId="0" applyFont="1" applyFill="1" applyBorder="1" applyAlignment="1">
      <alignment horizontal="center" vertical="center"/>
    </xf>
    <xf numFmtId="0" fontId="42" fillId="0" borderId="89" xfId="0" applyFont="1" applyFill="1" applyBorder="1" applyAlignment="1">
      <alignment horizontal="center" vertical="center"/>
    </xf>
    <xf numFmtId="0" fontId="42" fillId="0" borderId="88" xfId="0" applyFont="1" applyFill="1" applyBorder="1" applyAlignment="1">
      <alignment horizontal="center" vertical="center"/>
    </xf>
    <xf numFmtId="0" fontId="42" fillId="0" borderId="6" xfId="0" applyFont="1" applyFill="1" applyBorder="1" applyAlignment="1">
      <alignment horizontal="center" wrapText="1"/>
    </xf>
    <xf numFmtId="0" fontId="42" fillId="0" borderId="89" xfId="0" applyFont="1" applyFill="1" applyBorder="1" applyAlignment="1">
      <alignment horizontal="center" wrapText="1"/>
    </xf>
    <xf numFmtId="0" fontId="42" fillId="0" borderId="88" xfId="0" applyFont="1" applyFill="1" applyBorder="1" applyAlignment="1">
      <alignment horizontal="center" wrapText="1"/>
    </xf>
    <xf numFmtId="0" fontId="77" fillId="0" borderId="6" xfId="0" applyFont="1" applyFill="1" applyBorder="1" applyAlignment="1">
      <alignment horizontal="center"/>
    </xf>
    <xf numFmtId="0" fontId="77" fillId="0" borderId="89" xfId="0" applyFont="1" applyFill="1" applyBorder="1" applyAlignment="1">
      <alignment horizontal="center"/>
    </xf>
    <xf numFmtId="0" fontId="77" fillId="0" borderId="88" xfId="0" applyFont="1" applyFill="1" applyBorder="1" applyAlignment="1">
      <alignment horizontal="center"/>
    </xf>
    <xf numFmtId="0" fontId="77" fillId="0" borderId="6" xfId="0" applyFont="1" applyFill="1" applyBorder="1" applyAlignment="1">
      <alignment horizontal="center" vertical="center"/>
    </xf>
    <xf numFmtId="0" fontId="77" fillId="0" borderId="89" xfId="0" applyFont="1" applyFill="1" applyBorder="1" applyAlignment="1">
      <alignment horizontal="center" vertical="center"/>
    </xf>
    <xf numFmtId="0" fontId="77" fillId="0" borderId="88" xfId="0" applyFont="1" applyFill="1" applyBorder="1" applyAlignment="1">
      <alignment horizontal="center" vertical="center"/>
    </xf>
    <xf numFmtId="0" fontId="82" fillId="0" borderId="6" xfId="0" applyFont="1" applyFill="1" applyBorder="1" applyAlignment="1">
      <alignment horizontal="center" wrapText="1"/>
    </xf>
    <xf numFmtId="0" fontId="82" fillId="0" borderId="89" xfId="0" applyFont="1" applyFill="1" applyBorder="1" applyAlignment="1">
      <alignment horizontal="center" wrapText="1"/>
    </xf>
    <xf numFmtId="0" fontId="82" fillId="0" borderId="88" xfId="0" applyFont="1" applyFill="1" applyBorder="1" applyAlignment="1">
      <alignment horizontal="center" wrapText="1"/>
    </xf>
    <xf numFmtId="0" fontId="77" fillId="0" borderId="6" xfId="0" applyFont="1" applyFill="1" applyBorder="1" applyAlignment="1">
      <alignment horizontal="center" wrapText="1"/>
    </xf>
    <xf numFmtId="0" fontId="77" fillId="0" borderId="89" xfId="0" applyFont="1" applyFill="1" applyBorder="1" applyAlignment="1">
      <alignment horizontal="center" wrapText="1"/>
    </xf>
    <xf numFmtId="0" fontId="77" fillId="0" borderId="88" xfId="0" applyFont="1" applyFill="1" applyBorder="1" applyAlignment="1">
      <alignment horizontal="center" wrapText="1"/>
    </xf>
    <xf numFmtId="0" fontId="83" fillId="0" borderId="92" xfId="0" applyFont="1" applyFill="1" applyBorder="1" applyAlignment="1">
      <alignment horizontal="center" vertical="center" wrapText="1"/>
    </xf>
    <xf numFmtId="0" fontId="83" fillId="0" borderId="91" xfId="0" applyFont="1" applyFill="1" applyBorder="1" applyAlignment="1">
      <alignment horizontal="center" vertical="center" wrapText="1"/>
    </xf>
    <xf numFmtId="0" fontId="83" fillId="0" borderId="93" xfId="0" applyFont="1" applyFill="1" applyBorder="1" applyAlignment="1">
      <alignment horizontal="center" vertical="center" wrapText="1"/>
    </xf>
    <xf numFmtId="0" fontId="87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0" fontId="60" fillId="0" borderId="7" xfId="0" applyFont="1" applyBorder="1" applyAlignment="1">
      <alignment horizontal="center" vertical="center" shrinkToFit="1"/>
    </xf>
    <xf numFmtId="0" fontId="60" fillId="0" borderId="7" xfId="0" applyFont="1" applyBorder="1" applyAlignment="1">
      <alignment horizontal="center"/>
    </xf>
    <xf numFmtId="0" fontId="60" fillId="0" borderId="7" xfId="0" applyFont="1" applyBorder="1" applyAlignment="1">
      <alignment horizontal="justify" vertical="center"/>
    </xf>
    <xf numFmtId="0" fontId="60" fillId="0" borderId="7" xfId="0" applyFont="1" applyBorder="1" applyAlignment="1">
      <alignment horizontal="center" vertical="center"/>
    </xf>
    <xf numFmtId="0" fontId="60" fillId="0" borderId="7" xfId="0" applyFont="1" applyBorder="1" applyAlignment="1">
      <alignment horizontal="center" vertical="center" wrapText="1"/>
    </xf>
    <xf numFmtId="0" fontId="60" fillId="0" borderId="7" xfId="0" applyFont="1" applyBorder="1" applyAlignment="1">
      <alignment horizontal="center" vertical="justify"/>
    </xf>
    <xf numFmtId="0" fontId="42" fillId="0" borderId="122" xfId="0" applyFont="1" applyFill="1" applyBorder="1" applyAlignment="1">
      <alignment horizontal="center" vertical="center"/>
    </xf>
    <xf numFmtId="0" fontId="42" fillId="0" borderId="135" xfId="0" applyFont="1" applyFill="1" applyBorder="1" applyAlignment="1">
      <alignment horizontal="center" vertical="center"/>
    </xf>
    <xf numFmtId="0" fontId="42" fillId="0" borderId="117" xfId="0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/>
    </xf>
    <xf numFmtId="0" fontId="90" fillId="0" borderId="122" xfId="0" applyFont="1" applyFill="1" applyBorder="1" applyAlignment="1">
      <alignment horizontal="center"/>
    </xf>
    <xf numFmtId="0" fontId="90" fillId="0" borderId="135" xfId="0" applyFont="1" applyFill="1" applyBorder="1" applyAlignment="1">
      <alignment horizontal="center"/>
    </xf>
    <xf numFmtId="0" fontId="90" fillId="0" borderId="117" xfId="0" applyFont="1" applyFill="1" applyBorder="1" applyAlignment="1">
      <alignment horizontal="center"/>
    </xf>
    <xf numFmtId="0" fontId="91" fillId="0" borderId="122" xfId="0" applyFont="1" applyFill="1" applyBorder="1" applyAlignment="1">
      <alignment horizontal="center"/>
    </xf>
    <xf numFmtId="0" fontId="91" fillId="0" borderId="135" xfId="0" applyFont="1" applyFill="1" applyBorder="1" applyAlignment="1">
      <alignment horizontal="center"/>
    </xf>
    <xf numFmtId="0" fontId="91" fillId="0" borderId="117" xfId="0" applyFont="1" applyFill="1" applyBorder="1" applyAlignment="1">
      <alignment horizontal="center"/>
    </xf>
    <xf numFmtId="0" fontId="28" fillId="0" borderId="136" xfId="0" applyFont="1" applyFill="1" applyBorder="1" applyAlignment="1">
      <alignment horizontal="center" vertical="center" wrapText="1"/>
    </xf>
    <xf numFmtId="0" fontId="28" fillId="0" borderId="118" xfId="0" applyFont="1" applyFill="1" applyBorder="1" applyAlignment="1">
      <alignment horizontal="center" vertical="center" wrapText="1"/>
    </xf>
    <xf numFmtId="0" fontId="13" fillId="0" borderId="136" xfId="0" applyFont="1" applyFill="1" applyBorder="1" applyAlignment="1">
      <alignment horizontal="center" vertical="center" wrapText="1"/>
    </xf>
    <xf numFmtId="0" fontId="13" fillId="0" borderId="118" xfId="0" applyFont="1" applyFill="1" applyBorder="1" applyAlignment="1">
      <alignment horizontal="center" vertical="center" wrapText="1"/>
    </xf>
    <xf numFmtId="0" fontId="90" fillId="0" borderId="108" xfId="0" applyFont="1" applyFill="1" applyBorder="1" applyAlignment="1">
      <alignment horizontal="center" vertical="center"/>
    </xf>
    <xf numFmtId="0" fontId="90" fillId="0" borderId="133" xfId="0" applyFont="1" applyFill="1" applyBorder="1" applyAlignment="1">
      <alignment horizontal="center" vertical="center"/>
    </xf>
    <xf numFmtId="0" fontId="90" fillId="0" borderId="128" xfId="0" applyFont="1" applyFill="1" applyBorder="1" applyAlignment="1">
      <alignment horizontal="center" vertical="center"/>
    </xf>
    <xf numFmtId="0" fontId="90" fillId="0" borderId="137" xfId="0" applyFont="1" applyFill="1" applyBorder="1" applyAlignment="1">
      <alignment horizontal="center"/>
    </xf>
    <xf numFmtId="0" fontId="90" fillId="0" borderId="138" xfId="0" applyFont="1" applyFill="1" applyBorder="1" applyAlignment="1">
      <alignment horizontal="center"/>
    </xf>
    <xf numFmtId="0" fontId="90" fillId="0" borderId="139" xfId="0" applyFont="1" applyFill="1" applyBorder="1" applyAlignment="1">
      <alignment horizontal="center"/>
    </xf>
    <xf numFmtId="0" fontId="90" fillId="0" borderId="6" xfId="0" applyFont="1" applyFill="1" applyBorder="1" applyAlignment="1">
      <alignment horizontal="center"/>
    </xf>
    <xf numFmtId="0" fontId="90" fillId="0" borderId="88" xfId="0" applyFont="1" applyFill="1" applyBorder="1" applyAlignment="1">
      <alignment horizontal="center"/>
    </xf>
    <xf numFmtId="0" fontId="42" fillId="0" borderId="122" xfId="0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 vertical="center" wrapText="1"/>
    </xf>
    <xf numFmtId="0" fontId="42" fillId="0" borderId="150" xfId="0" applyFont="1" applyFill="1" applyBorder="1" applyAlignment="1">
      <alignment horizontal="center" vertical="center" wrapText="1"/>
    </xf>
    <xf numFmtId="0" fontId="42" fillId="0" borderId="115" xfId="0" applyFont="1" applyFill="1" applyBorder="1" applyAlignment="1">
      <alignment horizontal="center" vertical="center"/>
    </xf>
    <xf numFmtId="0" fontId="42" fillId="0" borderId="142" xfId="0" applyFont="1" applyFill="1" applyBorder="1" applyAlignment="1">
      <alignment horizontal="center" vertical="center"/>
    </xf>
    <xf numFmtId="0" fontId="42" fillId="0" borderId="143" xfId="0" applyFont="1" applyFill="1" applyBorder="1" applyAlignment="1">
      <alignment horizontal="center" vertical="center"/>
    </xf>
    <xf numFmtId="0" fontId="42" fillId="0" borderId="0" xfId="0" applyFont="1" applyFill="1" applyBorder="1" applyAlignment="1">
      <alignment horizontal="center" vertical="center"/>
    </xf>
    <xf numFmtId="0" fontId="42" fillId="0" borderId="15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28" fillId="0" borderId="83" xfId="0" applyFont="1" applyFill="1" applyBorder="1" applyAlignment="1">
      <alignment horizontal="center" vertical="center" wrapText="1"/>
    </xf>
    <xf numFmtId="0" fontId="28" fillId="0" borderId="87" xfId="0" applyFont="1" applyFill="1" applyBorder="1" applyAlignment="1">
      <alignment horizontal="center" vertical="center" wrapText="1"/>
    </xf>
    <xf numFmtId="0" fontId="28" fillId="0" borderId="92" xfId="0" applyFont="1" applyFill="1" applyBorder="1" applyAlignment="1">
      <alignment horizontal="center" vertical="center" wrapText="1"/>
    </xf>
    <xf numFmtId="0" fontId="13" fillId="0" borderId="82" xfId="0" applyFont="1" applyFill="1" applyBorder="1" applyAlignment="1">
      <alignment horizontal="center" vertical="center" wrapText="1"/>
    </xf>
    <xf numFmtId="0" fontId="13" fillId="0" borderId="86" xfId="0" applyFont="1" applyFill="1" applyBorder="1" applyAlignment="1">
      <alignment horizontal="center" vertical="center" wrapText="1"/>
    </xf>
    <xf numFmtId="0" fontId="13" fillId="0" borderId="90" xfId="0" applyFont="1" applyFill="1" applyBorder="1" applyAlignment="1">
      <alignment horizontal="center" vertical="center" wrapText="1"/>
    </xf>
    <xf numFmtId="0" fontId="90" fillId="0" borderId="85" xfId="0" applyFont="1" applyFill="1" applyBorder="1" applyAlignment="1">
      <alignment horizontal="center" vertical="center"/>
    </xf>
    <xf numFmtId="0" fontId="90" fillId="0" borderId="8" xfId="0" applyFont="1" applyFill="1" applyBorder="1" applyAlignment="1">
      <alignment horizontal="center" vertical="center"/>
    </xf>
    <xf numFmtId="0" fontId="90" fillId="0" borderId="93" xfId="0" applyFont="1" applyFill="1" applyBorder="1" applyAlignment="1">
      <alignment horizontal="center" vertical="center"/>
    </xf>
    <xf numFmtId="0" fontId="90" fillId="0" borderId="89" xfId="0" applyFont="1" applyFill="1" applyBorder="1" applyAlignment="1">
      <alignment horizontal="center"/>
    </xf>
    <xf numFmtId="0" fontId="90" fillId="0" borderId="92" xfId="0" applyFont="1" applyFill="1" applyBorder="1" applyAlignment="1">
      <alignment horizontal="center"/>
    </xf>
    <xf numFmtId="0" fontId="90" fillId="0" borderId="91" xfId="0" applyFont="1" applyFill="1" applyBorder="1" applyAlignment="1">
      <alignment horizontal="center"/>
    </xf>
  </cellXfs>
  <cellStyles count="2">
    <cellStyle name="Įprastas" xfId="0" builtinId="0"/>
    <cellStyle name="Kablelis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9%20m.%20biud&#382;eto%20projektas/2019%20m.%20biud&#382;eto%20priedai%20darbinis%20variant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priedas"/>
      <sheetName val="pajamos ketv."/>
      <sheetName val="Asign.ketv."/>
      <sheetName val="SB lentelė"/>
      <sheetName val="2 priedas"/>
      <sheetName val="3 priedas"/>
      <sheetName val="MK"/>
      <sheetName val="4 priedas"/>
      <sheetName val="5 priedas"/>
      <sheetName val="6 priedas"/>
      <sheetName val="7 priedas"/>
      <sheetName val="8 priedas"/>
      <sheetName val="9 priedas"/>
      <sheetName val="10 priedas"/>
      <sheetName val="11 prie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4">
          <cell r="O14">
            <v>4916.6419999999998</v>
          </cell>
          <cell r="P14">
            <v>4816.6419999999998</v>
          </cell>
          <cell r="Q14">
            <v>2631.1279999999997</v>
          </cell>
          <cell r="R14">
            <v>100</v>
          </cell>
        </row>
        <row r="42">
          <cell r="O42">
            <v>2997.4760000000001</v>
          </cell>
          <cell r="P42">
            <v>2997.4760000000001</v>
          </cell>
          <cell r="Q42">
            <v>13.012</v>
          </cell>
          <cell r="R42">
            <v>0</v>
          </cell>
        </row>
        <row r="58">
          <cell r="O58">
            <v>1219.6890000000001</v>
          </cell>
          <cell r="P58">
            <v>1219.6890000000001</v>
          </cell>
          <cell r="Q58">
            <v>25</v>
          </cell>
          <cell r="R58">
            <v>0</v>
          </cell>
        </row>
        <row r="75">
          <cell r="O75">
            <v>1979.4119999999998</v>
          </cell>
          <cell r="P75">
            <v>1899.4119999999998</v>
          </cell>
          <cell r="Q75">
            <v>0</v>
          </cell>
          <cell r="R75">
            <v>80</v>
          </cell>
        </row>
        <row r="105">
          <cell r="O105">
            <v>8550.4079999999994</v>
          </cell>
          <cell r="P105">
            <v>731.70800000000008</v>
          </cell>
          <cell r="Q105">
            <v>0</v>
          </cell>
          <cell r="R105">
            <v>7818.6999999999989</v>
          </cell>
        </row>
        <row r="112">
          <cell r="O112">
            <v>979.45400000000006</v>
          </cell>
          <cell r="P112">
            <v>922.45400000000006</v>
          </cell>
          <cell r="Q112">
            <v>0</v>
          </cell>
          <cell r="R112">
            <v>57</v>
          </cell>
        </row>
        <row r="162">
          <cell r="O162">
            <v>666.05300000000011</v>
          </cell>
          <cell r="P162">
            <v>666.05300000000011</v>
          </cell>
          <cell r="Q162">
            <v>2.5230000000000001</v>
          </cell>
          <cell r="R162">
            <v>0</v>
          </cell>
        </row>
      </sheetData>
      <sheetData sheetId="14"/>
    </sheetDataSet>
  </externalBook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3"/>
  <sheetViews>
    <sheetView tabSelected="1" workbookViewId="0">
      <selection activeCell="G8" sqref="G8"/>
    </sheetView>
  </sheetViews>
  <sheetFormatPr defaultRowHeight="15" x14ac:dyDescent="0.25"/>
  <cols>
    <col min="1" max="1" width="3.140625" style="26" customWidth="1"/>
    <col min="2" max="2" width="42.28515625" style="26" customWidth="1"/>
    <col min="3" max="3" width="10.5703125" style="26" customWidth="1"/>
    <col min="4" max="4" width="9" style="26" customWidth="1"/>
    <col min="5" max="5" width="11.140625" style="26" customWidth="1"/>
    <col min="6" max="6" width="9.85546875" style="26" customWidth="1"/>
    <col min="7" max="7" width="19.85546875" style="26" customWidth="1"/>
    <col min="8" max="8" width="21.140625" style="26" customWidth="1"/>
    <col min="9" max="9" width="9.42578125" style="26" customWidth="1"/>
    <col min="10" max="10" width="8.28515625" style="26" customWidth="1"/>
    <col min="11" max="11" width="8.140625" style="26" customWidth="1"/>
    <col min="12" max="256" width="9.140625" style="26"/>
    <col min="257" max="257" width="3.140625" style="26" customWidth="1"/>
    <col min="258" max="258" width="42.28515625" style="26" customWidth="1"/>
    <col min="259" max="259" width="10.5703125" style="26" customWidth="1"/>
    <col min="260" max="260" width="9" style="26" customWidth="1"/>
    <col min="261" max="261" width="11.140625" style="26" customWidth="1"/>
    <col min="262" max="262" width="9.85546875" style="26" customWidth="1"/>
    <col min="263" max="263" width="11.5703125" style="26" customWidth="1"/>
    <col min="264" max="264" width="10.85546875" style="26" customWidth="1"/>
    <col min="265" max="265" width="9.42578125" style="26" customWidth="1"/>
    <col min="266" max="266" width="8.28515625" style="26" customWidth="1"/>
    <col min="267" max="267" width="8.140625" style="26" customWidth="1"/>
    <col min="268" max="512" width="9.140625" style="26"/>
    <col min="513" max="513" width="3.140625" style="26" customWidth="1"/>
    <col min="514" max="514" width="42.28515625" style="26" customWidth="1"/>
    <col min="515" max="515" width="10.5703125" style="26" customWidth="1"/>
    <col min="516" max="516" width="9" style="26" customWidth="1"/>
    <col min="517" max="517" width="11.140625" style="26" customWidth="1"/>
    <col min="518" max="518" width="9.85546875" style="26" customWidth="1"/>
    <col min="519" max="519" width="11.5703125" style="26" customWidth="1"/>
    <col min="520" max="520" width="10.85546875" style="26" customWidth="1"/>
    <col min="521" max="521" width="9.42578125" style="26" customWidth="1"/>
    <col min="522" max="522" width="8.28515625" style="26" customWidth="1"/>
    <col min="523" max="523" width="8.140625" style="26" customWidth="1"/>
    <col min="524" max="768" width="9.140625" style="26"/>
    <col min="769" max="769" width="3.140625" style="26" customWidth="1"/>
    <col min="770" max="770" width="42.28515625" style="26" customWidth="1"/>
    <col min="771" max="771" width="10.5703125" style="26" customWidth="1"/>
    <col min="772" max="772" width="9" style="26" customWidth="1"/>
    <col min="773" max="773" width="11.140625" style="26" customWidth="1"/>
    <col min="774" max="774" width="9.85546875" style="26" customWidth="1"/>
    <col min="775" max="775" width="11.5703125" style="26" customWidth="1"/>
    <col min="776" max="776" width="10.85546875" style="26" customWidth="1"/>
    <col min="777" max="777" width="9.42578125" style="26" customWidth="1"/>
    <col min="778" max="778" width="8.28515625" style="26" customWidth="1"/>
    <col min="779" max="779" width="8.140625" style="26" customWidth="1"/>
    <col min="780" max="1024" width="9.140625" style="26"/>
    <col min="1025" max="1025" width="3.140625" style="26" customWidth="1"/>
    <col min="1026" max="1026" width="42.28515625" style="26" customWidth="1"/>
    <col min="1027" max="1027" width="10.5703125" style="26" customWidth="1"/>
    <col min="1028" max="1028" width="9" style="26" customWidth="1"/>
    <col min="1029" max="1029" width="11.140625" style="26" customWidth="1"/>
    <col min="1030" max="1030" width="9.85546875" style="26" customWidth="1"/>
    <col min="1031" max="1031" width="11.5703125" style="26" customWidth="1"/>
    <col min="1032" max="1032" width="10.85546875" style="26" customWidth="1"/>
    <col min="1033" max="1033" width="9.42578125" style="26" customWidth="1"/>
    <col min="1034" max="1034" width="8.28515625" style="26" customWidth="1"/>
    <col min="1035" max="1035" width="8.140625" style="26" customWidth="1"/>
    <col min="1036" max="1280" width="9.140625" style="26"/>
    <col min="1281" max="1281" width="3.140625" style="26" customWidth="1"/>
    <col min="1282" max="1282" width="42.28515625" style="26" customWidth="1"/>
    <col min="1283" max="1283" width="10.5703125" style="26" customWidth="1"/>
    <col min="1284" max="1284" width="9" style="26" customWidth="1"/>
    <col min="1285" max="1285" width="11.140625" style="26" customWidth="1"/>
    <col min="1286" max="1286" width="9.85546875" style="26" customWidth="1"/>
    <col min="1287" max="1287" width="11.5703125" style="26" customWidth="1"/>
    <col min="1288" max="1288" width="10.85546875" style="26" customWidth="1"/>
    <col min="1289" max="1289" width="9.42578125" style="26" customWidth="1"/>
    <col min="1290" max="1290" width="8.28515625" style="26" customWidth="1"/>
    <col min="1291" max="1291" width="8.140625" style="26" customWidth="1"/>
    <col min="1292" max="1536" width="9.140625" style="26"/>
    <col min="1537" max="1537" width="3.140625" style="26" customWidth="1"/>
    <col min="1538" max="1538" width="42.28515625" style="26" customWidth="1"/>
    <col min="1539" max="1539" width="10.5703125" style="26" customWidth="1"/>
    <col min="1540" max="1540" width="9" style="26" customWidth="1"/>
    <col min="1541" max="1541" width="11.140625" style="26" customWidth="1"/>
    <col min="1542" max="1542" width="9.85546875" style="26" customWidth="1"/>
    <col min="1543" max="1543" width="11.5703125" style="26" customWidth="1"/>
    <col min="1544" max="1544" width="10.85546875" style="26" customWidth="1"/>
    <col min="1545" max="1545" width="9.42578125" style="26" customWidth="1"/>
    <col min="1546" max="1546" width="8.28515625" style="26" customWidth="1"/>
    <col min="1547" max="1547" width="8.140625" style="26" customWidth="1"/>
    <col min="1548" max="1792" width="9.140625" style="26"/>
    <col min="1793" max="1793" width="3.140625" style="26" customWidth="1"/>
    <col min="1794" max="1794" width="42.28515625" style="26" customWidth="1"/>
    <col min="1795" max="1795" width="10.5703125" style="26" customWidth="1"/>
    <col min="1796" max="1796" width="9" style="26" customWidth="1"/>
    <col min="1797" max="1797" width="11.140625" style="26" customWidth="1"/>
    <col min="1798" max="1798" width="9.85546875" style="26" customWidth="1"/>
    <col min="1799" max="1799" width="11.5703125" style="26" customWidth="1"/>
    <col min="1800" max="1800" width="10.85546875" style="26" customWidth="1"/>
    <col min="1801" max="1801" width="9.42578125" style="26" customWidth="1"/>
    <col min="1802" max="1802" width="8.28515625" style="26" customWidth="1"/>
    <col min="1803" max="1803" width="8.140625" style="26" customWidth="1"/>
    <col min="1804" max="2048" width="9.140625" style="26"/>
    <col min="2049" max="2049" width="3.140625" style="26" customWidth="1"/>
    <col min="2050" max="2050" width="42.28515625" style="26" customWidth="1"/>
    <col min="2051" max="2051" width="10.5703125" style="26" customWidth="1"/>
    <col min="2052" max="2052" width="9" style="26" customWidth="1"/>
    <col min="2053" max="2053" width="11.140625" style="26" customWidth="1"/>
    <col min="2054" max="2054" width="9.85546875" style="26" customWidth="1"/>
    <col min="2055" max="2055" width="11.5703125" style="26" customWidth="1"/>
    <col min="2056" max="2056" width="10.85546875" style="26" customWidth="1"/>
    <col min="2057" max="2057" width="9.42578125" style="26" customWidth="1"/>
    <col min="2058" max="2058" width="8.28515625" style="26" customWidth="1"/>
    <col min="2059" max="2059" width="8.140625" style="26" customWidth="1"/>
    <col min="2060" max="2304" width="9.140625" style="26"/>
    <col min="2305" max="2305" width="3.140625" style="26" customWidth="1"/>
    <col min="2306" max="2306" width="42.28515625" style="26" customWidth="1"/>
    <col min="2307" max="2307" width="10.5703125" style="26" customWidth="1"/>
    <col min="2308" max="2308" width="9" style="26" customWidth="1"/>
    <col min="2309" max="2309" width="11.140625" style="26" customWidth="1"/>
    <col min="2310" max="2310" width="9.85546875" style="26" customWidth="1"/>
    <col min="2311" max="2311" width="11.5703125" style="26" customWidth="1"/>
    <col min="2312" max="2312" width="10.85546875" style="26" customWidth="1"/>
    <col min="2313" max="2313" width="9.42578125" style="26" customWidth="1"/>
    <col min="2314" max="2314" width="8.28515625" style="26" customWidth="1"/>
    <col min="2315" max="2315" width="8.140625" style="26" customWidth="1"/>
    <col min="2316" max="2560" width="9.140625" style="26"/>
    <col min="2561" max="2561" width="3.140625" style="26" customWidth="1"/>
    <col min="2562" max="2562" width="42.28515625" style="26" customWidth="1"/>
    <col min="2563" max="2563" width="10.5703125" style="26" customWidth="1"/>
    <col min="2564" max="2564" width="9" style="26" customWidth="1"/>
    <col min="2565" max="2565" width="11.140625" style="26" customWidth="1"/>
    <col min="2566" max="2566" width="9.85546875" style="26" customWidth="1"/>
    <col min="2567" max="2567" width="11.5703125" style="26" customWidth="1"/>
    <col min="2568" max="2568" width="10.85546875" style="26" customWidth="1"/>
    <col min="2569" max="2569" width="9.42578125" style="26" customWidth="1"/>
    <col min="2570" max="2570" width="8.28515625" style="26" customWidth="1"/>
    <col min="2571" max="2571" width="8.140625" style="26" customWidth="1"/>
    <col min="2572" max="2816" width="9.140625" style="26"/>
    <col min="2817" max="2817" width="3.140625" style="26" customWidth="1"/>
    <col min="2818" max="2818" width="42.28515625" style="26" customWidth="1"/>
    <col min="2819" max="2819" width="10.5703125" style="26" customWidth="1"/>
    <col min="2820" max="2820" width="9" style="26" customWidth="1"/>
    <col min="2821" max="2821" width="11.140625" style="26" customWidth="1"/>
    <col min="2822" max="2822" width="9.85546875" style="26" customWidth="1"/>
    <col min="2823" max="2823" width="11.5703125" style="26" customWidth="1"/>
    <col min="2824" max="2824" width="10.85546875" style="26" customWidth="1"/>
    <col min="2825" max="2825" width="9.42578125" style="26" customWidth="1"/>
    <col min="2826" max="2826" width="8.28515625" style="26" customWidth="1"/>
    <col min="2827" max="2827" width="8.140625" style="26" customWidth="1"/>
    <col min="2828" max="3072" width="9.140625" style="26"/>
    <col min="3073" max="3073" width="3.140625" style="26" customWidth="1"/>
    <col min="3074" max="3074" width="42.28515625" style="26" customWidth="1"/>
    <col min="3075" max="3075" width="10.5703125" style="26" customWidth="1"/>
    <col min="3076" max="3076" width="9" style="26" customWidth="1"/>
    <col min="3077" max="3077" width="11.140625" style="26" customWidth="1"/>
    <col min="3078" max="3078" width="9.85546875" style="26" customWidth="1"/>
    <col min="3079" max="3079" width="11.5703125" style="26" customWidth="1"/>
    <col min="3080" max="3080" width="10.85546875" style="26" customWidth="1"/>
    <col min="3081" max="3081" width="9.42578125" style="26" customWidth="1"/>
    <col min="3082" max="3082" width="8.28515625" style="26" customWidth="1"/>
    <col min="3083" max="3083" width="8.140625" style="26" customWidth="1"/>
    <col min="3084" max="3328" width="9.140625" style="26"/>
    <col min="3329" max="3329" width="3.140625" style="26" customWidth="1"/>
    <col min="3330" max="3330" width="42.28515625" style="26" customWidth="1"/>
    <col min="3331" max="3331" width="10.5703125" style="26" customWidth="1"/>
    <col min="3332" max="3332" width="9" style="26" customWidth="1"/>
    <col min="3333" max="3333" width="11.140625" style="26" customWidth="1"/>
    <col min="3334" max="3334" width="9.85546875" style="26" customWidth="1"/>
    <col min="3335" max="3335" width="11.5703125" style="26" customWidth="1"/>
    <col min="3336" max="3336" width="10.85546875" style="26" customWidth="1"/>
    <col min="3337" max="3337" width="9.42578125" style="26" customWidth="1"/>
    <col min="3338" max="3338" width="8.28515625" style="26" customWidth="1"/>
    <col min="3339" max="3339" width="8.140625" style="26" customWidth="1"/>
    <col min="3340" max="3584" width="9.140625" style="26"/>
    <col min="3585" max="3585" width="3.140625" style="26" customWidth="1"/>
    <col min="3586" max="3586" width="42.28515625" style="26" customWidth="1"/>
    <col min="3587" max="3587" width="10.5703125" style="26" customWidth="1"/>
    <col min="3588" max="3588" width="9" style="26" customWidth="1"/>
    <col min="3589" max="3589" width="11.140625" style="26" customWidth="1"/>
    <col min="3590" max="3590" width="9.85546875" style="26" customWidth="1"/>
    <col min="3591" max="3591" width="11.5703125" style="26" customWidth="1"/>
    <col min="3592" max="3592" width="10.85546875" style="26" customWidth="1"/>
    <col min="3593" max="3593" width="9.42578125" style="26" customWidth="1"/>
    <col min="3594" max="3594" width="8.28515625" style="26" customWidth="1"/>
    <col min="3595" max="3595" width="8.140625" style="26" customWidth="1"/>
    <col min="3596" max="3840" width="9.140625" style="26"/>
    <col min="3841" max="3841" width="3.140625" style="26" customWidth="1"/>
    <col min="3842" max="3842" width="42.28515625" style="26" customWidth="1"/>
    <col min="3843" max="3843" width="10.5703125" style="26" customWidth="1"/>
    <col min="3844" max="3844" width="9" style="26" customWidth="1"/>
    <col min="3845" max="3845" width="11.140625" style="26" customWidth="1"/>
    <col min="3846" max="3846" width="9.85546875" style="26" customWidth="1"/>
    <col min="3847" max="3847" width="11.5703125" style="26" customWidth="1"/>
    <col min="3848" max="3848" width="10.85546875" style="26" customWidth="1"/>
    <col min="3849" max="3849" width="9.42578125" style="26" customWidth="1"/>
    <col min="3850" max="3850" width="8.28515625" style="26" customWidth="1"/>
    <col min="3851" max="3851" width="8.140625" style="26" customWidth="1"/>
    <col min="3852" max="4096" width="9.140625" style="26"/>
    <col min="4097" max="4097" width="3.140625" style="26" customWidth="1"/>
    <col min="4098" max="4098" width="42.28515625" style="26" customWidth="1"/>
    <col min="4099" max="4099" width="10.5703125" style="26" customWidth="1"/>
    <col min="4100" max="4100" width="9" style="26" customWidth="1"/>
    <col min="4101" max="4101" width="11.140625" style="26" customWidth="1"/>
    <col min="4102" max="4102" width="9.85546875" style="26" customWidth="1"/>
    <col min="4103" max="4103" width="11.5703125" style="26" customWidth="1"/>
    <col min="4104" max="4104" width="10.85546875" style="26" customWidth="1"/>
    <col min="4105" max="4105" width="9.42578125" style="26" customWidth="1"/>
    <col min="4106" max="4106" width="8.28515625" style="26" customWidth="1"/>
    <col min="4107" max="4107" width="8.140625" style="26" customWidth="1"/>
    <col min="4108" max="4352" width="9.140625" style="26"/>
    <col min="4353" max="4353" width="3.140625" style="26" customWidth="1"/>
    <col min="4354" max="4354" width="42.28515625" style="26" customWidth="1"/>
    <col min="4355" max="4355" width="10.5703125" style="26" customWidth="1"/>
    <col min="4356" max="4356" width="9" style="26" customWidth="1"/>
    <col min="4357" max="4357" width="11.140625" style="26" customWidth="1"/>
    <col min="4358" max="4358" width="9.85546875" style="26" customWidth="1"/>
    <col min="4359" max="4359" width="11.5703125" style="26" customWidth="1"/>
    <col min="4360" max="4360" width="10.85546875" style="26" customWidth="1"/>
    <col min="4361" max="4361" width="9.42578125" style="26" customWidth="1"/>
    <col min="4362" max="4362" width="8.28515625" style="26" customWidth="1"/>
    <col min="4363" max="4363" width="8.140625" style="26" customWidth="1"/>
    <col min="4364" max="4608" width="9.140625" style="26"/>
    <col min="4609" max="4609" width="3.140625" style="26" customWidth="1"/>
    <col min="4610" max="4610" width="42.28515625" style="26" customWidth="1"/>
    <col min="4611" max="4611" width="10.5703125" style="26" customWidth="1"/>
    <col min="4612" max="4612" width="9" style="26" customWidth="1"/>
    <col min="4613" max="4613" width="11.140625" style="26" customWidth="1"/>
    <col min="4614" max="4614" width="9.85546875" style="26" customWidth="1"/>
    <col min="4615" max="4615" width="11.5703125" style="26" customWidth="1"/>
    <col min="4616" max="4616" width="10.85546875" style="26" customWidth="1"/>
    <col min="4617" max="4617" width="9.42578125" style="26" customWidth="1"/>
    <col min="4618" max="4618" width="8.28515625" style="26" customWidth="1"/>
    <col min="4619" max="4619" width="8.140625" style="26" customWidth="1"/>
    <col min="4620" max="4864" width="9.140625" style="26"/>
    <col min="4865" max="4865" width="3.140625" style="26" customWidth="1"/>
    <col min="4866" max="4866" width="42.28515625" style="26" customWidth="1"/>
    <col min="4867" max="4867" width="10.5703125" style="26" customWidth="1"/>
    <col min="4868" max="4868" width="9" style="26" customWidth="1"/>
    <col min="4869" max="4869" width="11.140625" style="26" customWidth="1"/>
    <col min="4870" max="4870" width="9.85546875" style="26" customWidth="1"/>
    <col min="4871" max="4871" width="11.5703125" style="26" customWidth="1"/>
    <col min="4872" max="4872" width="10.85546875" style="26" customWidth="1"/>
    <col min="4873" max="4873" width="9.42578125" style="26" customWidth="1"/>
    <col min="4874" max="4874" width="8.28515625" style="26" customWidth="1"/>
    <col min="4875" max="4875" width="8.140625" style="26" customWidth="1"/>
    <col min="4876" max="5120" width="9.140625" style="26"/>
    <col min="5121" max="5121" width="3.140625" style="26" customWidth="1"/>
    <col min="5122" max="5122" width="42.28515625" style="26" customWidth="1"/>
    <col min="5123" max="5123" width="10.5703125" style="26" customWidth="1"/>
    <col min="5124" max="5124" width="9" style="26" customWidth="1"/>
    <col min="5125" max="5125" width="11.140625" style="26" customWidth="1"/>
    <col min="5126" max="5126" width="9.85546875" style="26" customWidth="1"/>
    <col min="5127" max="5127" width="11.5703125" style="26" customWidth="1"/>
    <col min="5128" max="5128" width="10.85546875" style="26" customWidth="1"/>
    <col min="5129" max="5129" width="9.42578125" style="26" customWidth="1"/>
    <col min="5130" max="5130" width="8.28515625" style="26" customWidth="1"/>
    <col min="5131" max="5131" width="8.140625" style="26" customWidth="1"/>
    <col min="5132" max="5376" width="9.140625" style="26"/>
    <col min="5377" max="5377" width="3.140625" style="26" customWidth="1"/>
    <col min="5378" max="5378" width="42.28515625" style="26" customWidth="1"/>
    <col min="5379" max="5379" width="10.5703125" style="26" customWidth="1"/>
    <col min="5380" max="5380" width="9" style="26" customWidth="1"/>
    <col min="5381" max="5381" width="11.140625" style="26" customWidth="1"/>
    <col min="5382" max="5382" width="9.85546875" style="26" customWidth="1"/>
    <col min="5383" max="5383" width="11.5703125" style="26" customWidth="1"/>
    <col min="5384" max="5384" width="10.85546875" style="26" customWidth="1"/>
    <col min="5385" max="5385" width="9.42578125" style="26" customWidth="1"/>
    <col min="5386" max="5386" width="8.28515625" style="26" customWidth="1"/>
    <col min="5387" max="5387" width="8.140625" style="26" customWidth="1"/>
    <col min="5388" max="5632" width="9.140625" style="26"/>
    <col min="5633" max="5633" width="3.140625" style="26" customWidth="1"/>
    <col min="5634" max="5634" width="42.28515625" style="26" customWidth="1"/>
    <col min="5635" max="5635" width="10.5703125" style="26" customWidth="1"/>
    <col min="5636" max="5636" width="9" style="26" customWidth="1"/>
    <col min="5637" max="5637" width="11.140625" style="26" customWidth="1"/>
    <col min="5638" max="5638" width="9.85546875" style="26" customWidth="1"/>
    <col min="5639" max="5639" width="11.5703125" style="26" customWidth="1"/>
    <col min="5640" max="5640" width="10.85546875" style="26" customWidth="1"/>
    <col min="5641" max="5641" width="9.42578125" style="26" customWidth="1"/>
    <col min="5642" max="5642" width="8.28515625" style="26" customWidth="1"/>
    <col min="5643" max="5643" width="8.140625" style="26" customWidth="1"/>
    <col min="5644" max="5888" width="9.140625" style="26"/>
    <col min="5889" max="5889" width="3.140625" style="26" customWidth="1"/>
    <col min="5890" max="5890" width="42.28515625" style="26" customWidth="1"/>
    <col min="5891" max="5891" width="10.5703125" style="26" customWidth="1"/>
    <col min="5892" max="5892" width="9" style="26" customWidth="1"/>
    <col min="5893" max="5893" width="11.140625" style="26" customWidth="1"/>
    <col min="5894" max="5894" width="9.85546875" style="26" customWidth="1"/>
    <col min="5895" max="5895" width="11.5703125" style="26" customWidth="1"/>
    <col min="5896" max="5896" width="10.85546875" style="26" customWidth="1"/>
    <col min="5897" max="5897" width="9.42578125" style="26" customWidth="1"/>
    <col min="5898" max="5898" width="8.28515625" style="26" customWidth="1"/>
    <col min="5899" max="5899" width="8.140625" style="26" customWidth="1"/>
    <col min="5900" max="6144" width="9.140625" style="26"/>
    <col min="6145" max="6145" width="3.140625" style="26" customWidth="1"/>
    <col min="6146" max="6146" width="42.28515625" style="26" customWidth="1"/>
    <col min="6147" max="6147" width="10.5703125" style="26" customWidth="1"/>
    <col min="6148" max="6148" width="9" style="26" customWidth="1"/>
    <col min="6149" max="6149" width="11.140625" style="26" customWidth="1"/>
    <col min="6150" max="6150" width="9.85546875" style="26" customWidth="1"/>
    <col min="6151" max="6151" width="11.5703125" style="26" customWidth="1"/>
    <col min="6152" max="6152" width="10.85546875" style="26" customWidth="1"/>
    <col min="6153" max="6153" width="9.42578125" style="26" customWidth="1"/>
    <col min="6154" max="6154" width="8.28515625" style="26" customWidth="1"/>
    <col min="6155" max="6155" width="8.140625" style="26" customWidth="1"/>
    <col min="6156" max="6400" width="9.140625" style="26"/>
    <col min="6401" max="6401" width="3.140625" style="26" customWidth="1"/>
    <col min="6402" max="6402" width="42.28515625" style="26" customWidth="1"/>
    <col min="6403" max="6403" width="10.5703125" style="26" customWidth="1"/>
    <col min="6404" max="6404" width="9" style="26" customWidth="1"/>
    <col min="6405" max="6405" width="11.140625" style="26" customWidth="1"/>
    <col min="6406" max="6406" width="9.85546875" style="26" customWidth="1"/>
    <col min="6407" max="6407" width="11.5703125" style="26" customWidth="1"/>
    <col min="6408" max="6408" width="10.85546875" style="26" customWidth="1"/>
    <col min="6409" max="6409" width="9.42578125" style="26" customWidth="1"/>
    <col min="6410" max="6410" width="8.28515625" style="26" customWidth="1"/>
    <col min="6411" max="6411" width="8.140625" style="26" customWidth="1"/>
    <col min="6412" max="6656" width="9.140625" style="26"/>
    <col min="6657" max="6657" width="3.140625" style="26" customWidth="1"/>
    <col min="6658" max="6658" width="42.28515625" style="26" customWidth="1"/>
    <col min="6659" max="6659" width="10.5703125" style="26" customWidth="1"/>
    <col min="6660" max="6660" width="9" style="26" customWidth="1"/>
    <col min="6661" max="6661" width="11.140625" style="26" customWidth="1"/>
    <col min="6662" max="6662" width="9.85546875" style="26" customWidth="1"/>
    <col min="6663" max="6663" width="11.5703125" style="26" customWidth="1"/>
    <col min="6664" max="6664" width="10.85546875" style="26" customWidth="1"/>
    <col min="6665" max="6665" width="9.42578125" style="26" customWidth="1"/>
    <col min="6666" max="6666" width="8.28515625" style="26" customWidth="1"/>
    <col min="6667" max="6667" width="8.140625" style="26" customWidth="1"/>
    <col min="6668" max="6912" width="9.140625" style="26"/>
    <col min="6913" max="6913" width="3.140625" style="26" customWidth="1"/>
    <col min="6914" max="6914" width="42.28515625" style="26" customWidth="1"/>
    <col min="6915" max="6915" width="10.5703125" style="26" customWidth="1"/>
    <col min="6916" max="6916" width="9" style="26" customWidth="1"/>
    <col min="6917" max="6917" width="11.140625" style="26" customWidth="1"/>
    <col min="6918" max="6918" width="9.85546875" style="26" customWidth="1"/>
    <col min="6919" max="6919" width="11.5703125" style="26" customWidth="1"/>
    <col min="6920" max="6920" width="10.85546875" style="26" customWidth="1"/>
    <col min="6921" max="6921" width="9.42578125" style="26" customWidth="1"/>
    <col min="6922" max="6922" width="8.28515625" style="26" customWidth="1"/>
    <col min="6923" max="6923" width="8.140625" style="26" customWidth="1"/>
    <col min="6924" max="7168" width="9.140625" style="26"/>
    <col min="7169" max="7169" width="3.140625" style="26" customWidth="1"/>
    <col min="7170" max="7170" width="42.28515625" style="26" customWidth="1"/>
    <col min="7171" max="7171" width="10.5703125" style="26" customWidth="1"/>
    <col min="7172" max="7172" width="9" style="26" customWidth="1"/>
    <col min="7173" max="7173" width="11.140625" style="26" customWidth="1"/>
    <col min="7174" max="7174" width="9.85546875" style="26" customWidth="1"/>
    <col min="7175" max="7175" width="11.5703125" style="26" customWidth="1"/>
    <col min="7176" max="7176" width="10.85546875" style="26" customWidth="1"/>
    <col min="7177" max="7177" width="9.42578125" style="26" customWidth="1"/>
    <col min="7178" max="7178" width="8.28515625" style="26" customWidth="1"/>
    <col min="7179" max="7179" width="8.140625" style="26" customWidth="1"/>
    <col min="7180" max="7424" width="9.140625" style="26"/>
    <col min="7425" max="7425" width="3.140625" style="26" customWidth="1"/>
    <col min="7426" max="7426" width="42.28515625" style="26" customWidth="1"/>
    <col min="7427" max="7427" width="10.5703125" style="26" customWidth="1"/>
    <col min="7428" max="7428" width="9" style="26" customWidth="1"/>
    <col min="7429" max="7429" width="11.140625" style="26" customWidth="1"/>
    <col min="7430" max="7430" width="9.85546875" style="26" customWidth="1"/>
    <col min="7431" max="7431" width="11.5703125" style="26" customWidth="1"/>
    <col min="7432" max="7432" width="10.85546875" style="26" customWidth="1"/>
    <col min="7433" max="7433" width="9.42578125" style="26" customWidth="1"/>
    <col min="7434" max="7434" width="8.28515625" style="26" customWidth="1"/>
    <col min="7435" max="7435" width="8.140625" style="26" customWidth="1"/>
    <col min="7436" max="7680" width="9.140625" style="26"/>
    <col min="7681" max="7681" width="3.140625" style="26" customWidth="1"/>
    <col min="7682" max="7682" width="42.28515625" style="26" customWidth="1"/>
    <col min="7683" max="7683" width="10.5703125" style="26" customWidth="1"/>
    <col min="7684" max="7684" width="9" style="26" customWidth="1"/>
    <col min="7685" max="7685" width="11.140625" style="26" customWidth="1"/>
    <col min="7686" max="7686" width="9.85546875" style="26" customWidth="1"/>
    <col min="7687" max="7687" width="11.5703125" style="26" customWidth="1"/>
    <col min="7688" max="7688" width="10.85546875" style="26" customWidth="1"/>
    <col min="7689" max="7689" width="9.42578125" style="26" customWidth="1"/>
    <col min="7690" max="7690" width="8.28515625" style="26" customWidth="1"/>
    <col min="7691" max="7691" width="8.140625" style="26" customWidth="1"/>
    <col min="7692" max="7936" width="9.140625" style="26"/>
    <col min="7937" max="7937" width="3.140625" style="26" customWidth="1"/>
    <col min="7938" max="7938" width="42.28515625" style="26" customWidth="1"/>
    <col min="7939" max="7939" width="10.5703125" style="26" customWidth="1"/>
    <col min="7940" max="7940" width="9" style="26" customWidth="1"/>
    <col min="7941" max="7941" width="11.140625" style="26" customWidth="1"/>
    <col min="7942" max="7942" width="9.85546875" style="26" customWidth="1"/>
    <col min="7943" max="7943" width="11.5703125" style="26" customWidth="1"/>
    <col min="7944" max="7944" width="10.85546875" style="26" customWidth="1"/>
    <col min="7945" max="7945" width="9.42578125" style="26" customWidth="1"/>
    <col min="7946" max="7946" width="8.28515625" style="26" customWidth="1"/>
    <col min="7947" max="7947" width="8.140625" style="26" customWidth="1"/>
    <col min="7948" max="8192" width="9.140625" style="26"/>
    <col min="8193" max="8193" width="3.140625" style="26" customWidth="1"/>
    <col min="8194" max="8194" width="42.28515625" style="26" customWidth="1"/>
    <col min="8195" max="8195" width="10.5703125" style="26" customWidth="1"/>
    <col min="8196" max="8196" width="9" style="26" customWidth="1"/>
    <col min="8197" max="8197" width="11.140625" style="26" customWidth="1"/>
    <col min="8198" max="8198" width="9.85546875" style="26" customWidth="1"/>
    <col min="8199" max="8199" width="11.5703125" style="26" customWidth="1"/>
    <col min="8200" max="8200" width="10.85546875" style="26" customWidth="1"/>
    <col min="8201" max="8201" width="9.42578125" style="26" customWidth="1"/>
    <col min="8202" max="8202" width="8.28515625" style="26" customWidth="1"/>
    <col min="8203" max="8203" width="8.140625" style="26" customWidth="1"/>
    <col min="8204" max="8448" width="9.140625" style="26"/>
    <col min="8449" max="8449" width="3.140625" style="26" customWidth="1"/>
    <col min="8450" max="8450" width="42.28515625" style="26" customWidth="1"/>
    <col min="8451" max="8451" width="10.5703125" style="26" customWidth="1"/>
    <col min="8452" max="8452" width="9" style="26" customWidth="1"/>
    <col min="8453" max="8453" width="11.140625" style="26" customWidth="1"/>
    <col min="8454" max="8454" width="9.85546875" style="26" customWidth="1"/>
    <col min="8455" max="8455" width="11.5703125" style="26" customWidth="1"/>
    <col min="8456" max="8456" width="10.85546875" style="26" customWidth="1"/>
    <col min="8457" max="8457" width="9.42578125" style="26" customWidth="1"/>
    <col min="8458" max="8458" width="8.28515625" style="26" customWidth="1"/>
    <col min="8459" max="8459" width="8.140625" style="26" customWidth="1"/>
    <col min="8460" max="8704" width="9.140625" style="26"/>
    <col min="8705" max="8705" width="3.140625" style="26" customWidth="1"/>
    <col min="8706" max="8706" width="42.28515625" style="26" customWidth="1"/>
    <col min="8707" max="8707" width="10.5703125" style="26" customWidth="1"/>
    <col min="8708" max="8708" width="9" style="26" customWidth="1"/>
    <col min="8709" max="8709" width="11.140625" style="26" customWidth="1"/>
    <col min="8710" max="8710" width="9.85546875" style="26" customWidth="1"/>
    <col min="8711" max="8711" width="11.5703125" style="26" customWidth="1"/>
    <col min="8712" max="8712" width="10.85546875" style="26" customWidth="1"/>
    <col min="8713" max="8713" width="9.42578125" style="26" customWidth="1"/>
    <col min="8714" max="8714" width="8.28515625" style="26" customWidth="1"/>
    <col min="8715" max="8715" width="8.140625" style="26" customWidth="1"/>
    <col min="8716" max="8960" width="9.140625" style="26"/>
    <col min="8961" max="8961" width="3.140625" style="26" customWidth="1"/>
    <col min="8962" max="8962" width="42.28515625" style="26" customWidth="1"/>
    <col min="8963" max="8963" width="10.5703125" style="26" customWidth="1"/>
    <col min="8964" max="8964" width="9" style="26" customWidth="1"/>
    <col min="8965" max="8965" width="11.140625" style="26" customWidth="1"/>
    <col min="8966" max="8966" width="9.85546875" style="26" customWidth="1"/>
    <col min="8967" max="8967" width="11.5703125" style="26" customWidth="1"/>
    <col min="8968" max="8968" width="10.85546875" style="26" customWidth="1"/>
    <col min="8969" max="8969" width="9.42578125" style="26" customWidth="1"/>
    <col min="8970" max="8970" width="8.28515625" style="26" customWidth="1"/>
    <col min="8971" max="8971" width="8.140625" style="26" customWidth="1"/>
    <col min="8972" max="9216" width="9.140625" style="26"/>
    <col min="9217" max="9217" width="3.140625" style="26" customWidth="1"/>
    <col min="9218" max="9218" width="42.28515625" style="26" customWidth="1"/>
    <col min="9219" max="9219" width="10.5703125" style="26" customWidth="1"/>
    <col min="9220" max="9220" width="9" style="26" customWidth="1"/>
    <col min="9221" max="9221" width="11.140625" style="26" customWidth="1"/>
    <col min="9222" max="9222" width="9.85546875" style="26" customWidth="1"/>
    <col min="9223" max="9223" width="11.5703125" style="26" customWidth="1"/>
    <col min="9224" max="9224" width="10.85546875" style="26" customWidth="1"/>
    <col min="9225" max="9225" width="9.42578125" style="26" customWidth="1"/>
    <col min="9226" max="9226" width="8.28515625" style="26" customWidth="1"/>
    <col min="9227" max="9227" width="8.140625" style="26" customWidth="1"/>
    <col min="9228" max="9472" width="9.140625" style="26"/>
    <col min="9473" max="9473" width="3.140625" style="26" customWidth="1"/>
    <col min="9474" max="9474" width="42.28515625" style="26" customWidth="1"/>
    <col min="9475" max="9475" width="10.5703125" style="26" customWidth="1"/>
    <col min="9476" max="9476" width="9" style="26" customWidth="1"/>
    <col min="9477" max="9477" width="11.140625" style="26" customWidth="1"/>
    <col min="9478" max="9478" width="9.85546875" style="26" customWidth="1"/>
    <col min="9479" max="9479" width="11.5703125" style="26" customWidth="1"/>
    <col min="9480" max="9480" width="10.85546875" style="26" customWidth="1"/>
    <col min="9481" max="9481" width="9.42578125" style="26" customWidth="1"/>
    <col min="9482" max="9482" width="8.28515625" style="26" customWidth="1"/>
    <col min="9483" max="9483" width="8.140625" style="26" customWidth="1"/>
    <col min="9484" max="9728" width="9.140625" style="26"/>
    <col min="9729" max="9729" width="3.140625" style="26" customWidth="1"/>
    <col min="9730" max="9730" width="42.28515625" style="26" customWidth="1"/>
    <col min="9731" max="9731" width="10.5703125" style="26" customWidth="1"/>
    <col min="9732" max="9732" width="9" style="26" customWidth="1"/>
    <col min="9733" max="9733" width="11.140625" style="26" customWidth="1"/>
    <col min="9734" max="9734" width="9.85546875" style="26" customWidth="1"/>
    <col min="9735" max="9735" width="11.5703125" style="26" customWidth="1"/>
    <col min="9736" max="9736" width="10.85546875" style="26" customWidth="1"/>
    <col min="9737" max="9737" width="9.42578125" style="26" customWidth="1"/>
    <col min="9738" max="9738" width="8.28515625" style="26" customWidth="1"/>
    <col min="9739" max="9739" width="8.140625" style="26" customWidth="1"/>
    <col min="9740" max="9984" width="9.140625" style="26"/>
    <col min="9985" max="9985" width="3.140625" style="26" customWidth="1"/>
    <col min="9986" max="9986" width="42.28515625" style="26" customWidth="1"/>
    <col min="9987" max="9987" width="10.5703125" style="26" customWidth="1"/>
    <col min="9988" max="9988" width="9" style="26" customWidth="1"/>
    <col min="9989" max="9989" width="11.140625" style="26" customWidth="1"/>
    <col min="9990" max="9990" width="9.85546875" style="26" customWidth="1"/>
    <col min="9991" max="9991" width="11.5703125" style="26" customWidth="1"/>
    <col min="9992" max="9992" width="10.85546875" style="26" customWidth="1"/>
    <col min="9993" max="9993" width="9.42578125" style="26" customWidth="1"/>
    <col min="9994" max="9994" width="8.28515625" style="26" customWidth="1"/>
    <col min="9995" max="9995" width="8.140625" style="26" customWidth="1"/>
    <col min="9996" max="10240" width="9.140625" style="26"/>
    <col min="10241" max="10241" width="3.140625" style="26" customWidth="1"/>
    <col min="10242" max="10242" width="42.28515625" style="26" customWidth="1"/>
    <col min="10243" max="10243" width="10.5703125" style="26" customWidth="1"/>
    <col min="10244" max="10244" width="9" style="26" customWidth="1"/>
    <col min="10245" max="10245" width="11.140625" style="26" customWidth="1"/>
    <col min="10246" max="10246" width="9.85546875" style="26" customWidth="1"/>
    <col min="10247" max="10247" width="11.5703125" style="26" customWidth="1"/>
    <col min="10248" max="10248" width="10.85546875" style="26" customWidth="1"/>
    <col min="10249" max="10249" width="9.42578125" style="26" customWidth="1"/>
    <col min="10250" max="10250" width="8.28515625" style="26" customWidth="1"/>
    <col min="10251" max="10251" width="8.140625" style="26" customWidth="1"/>
    <col min="10252" max="10496" width="9.140625" style="26"/>
    <col min="10497" max="10497" width="3.140625" style="26" customWidth="1"/>
    <col min="10498" max="10498" width="42.28515625" style="26" customWidth="1"/>
    <col min="10499" max="10499" width="10.5703125" style="26" customWidth="1"/>
    <col min="10500" max="10500" width="9" style="26" customWidth="1"/>
    <col min="10501" max="10501" width="11.140625" style="26" customWidth="1"/>
    <col min="10502" max="10502" width="9.85546875" style="26" customWidth="1"/>
    <col min="10503" max="10503" width="11.5703125" style="26" customWidth="1"/>
    <col min="10504" max="10504" width="10.85546875" style="26" customWidth="1"/>
    <col min="10505" max="10505" width="9.42578125" style="26" customWidth="1"/>
    <col min="10506" max="10506" width="8.28515625" style="26" customWidth="1"/>
    <col min="10507" max="10507" width="8.140625" style="26" customWidth="1"/>
    <col min="10508" max="10752" width="9.140625" style="26"/>
    <col min="10753" max="10753" width="3.140625" style="26" customWidth="1"/>
    <col min="10754" max="10754" width="42.28515625" style="26" customWidth="1"/>
    <col min="10755" max="10755" width="10.5703125" style="26" customWidth="1"/>
    <col min="10756" max="10756" width="9" style="26" customWidth="1"/>
    <col min="10757" max="10757" width="11.140625" style="26" customWidth="1"/>
    <col min="10758" max="10758" width="9.85546875" style="26" customWidth="1"/>
    <col min="10759" max="10759" width="11.5703125" style="26" customWidth="1"/>
    <col min="10760" max="10760" width="10.85546875" style="26" customWidth="1"/>
    <col min="10761" max="10761" width="9.42578125" style="26" customWidth="1"/>
    <col min="10762" max="10762" width="8.28515625" style="26" customWidth="1"/>
    <col min="10763" max="10763" width="8.140625" style="26" customWidth="1"/>
    <col min="10764" max="11008" width="9.140625" style="26"/>
    <col min="11009" max="11009" width="3.140625" style="26" customWidth="1"/>
    <col min="11010" max="11010" width="42.28515625" style="26" customWidth="1"/>
    <col min="11011" max="11011" width="10.5703125" style="26" customWidth="1"/>
    <col min="11012" max="11012" width="9" style="26" customWidth="1"/>
    <col min="11013" max="11013" width="11.140625" style="26" customWidth="1"/>
    <col min="11014" max="11014" width="9.85546875" style="26" customWidth="1"/>
    <col min="11015" max="11015" width="11.5703125" style="26" customWidth="1"/>
    <col min="11016" max="11016" width="10.85546875" style="26" customWidth="1"/>
    <col min="11017" max="11017" width="9.42578125" style="26" customWidth="1"/>
    <col min="11018" max="11018" width="8.28515625" style="26" customWidth="1"/>
    <col min="11019" max="11019" width="8.140625" style="26" customWidth="1"/>
    <col min="11020" max="11264" width="9.140625" style="26"/>
    <col min="11265" max="11265" width="3.140625" style="26" customWidth="1"/>
    <col min="11266" max="11266" width="42.28515625" style="26" customWidth="1"/>
    <col min="11267" max="11267" width="10.5703125" style="26" customWidth="1"/>
    <col min="11268" max="11268" width="9" style="26" customWidth="1"/>
    <col min="11269" max="11269" width="11.140625" style="26" customWidth="1"/>
    <col min="11270" max="11270" width="9.85546875" style="26" customWidth="1"/>
    <col min="11271" max="11271" width="11.5703125" style="26" customWidth="1"/>
    <col min="11272" max="11272" width="10.85546875" style="26" customWidth="1"/>
    <col min="11273" max="11273" width="9.42578125" style="26" customWidth="1"/>
    <col min="11274" max="11274" width="8.28515625" style="26" customWidth="1"/>
    <col min="11275" max="11275" width="8.140625" style="26" customWidth="1"/>
    <col min="11276" max="11520" width="9.140625" style="26"/>
    <col min="11521" max="11521" width="3.140625" style="26" customWidth="1"/>
    <col min="11522" max="11522" width="42.28515625" style="26" customWidth="1"/>
    <col min="11523" max="11523" width="10.5703125" style="26" customWidth="1"/>
    <col min="11524" max="11524" width="9" style="26" customWidth="1"/>
    <col min="11525" max="11525" width="11.140625" style="26" customWidth="1"/>
    <col min="11526" max="11526" width="9.85546875" style="26" customWidth="1"/>
    <col min="11527" max="11527" width="11.5703125" style="26" customWidth="1"/>
    <col min="11528" max="11528" width="10.85546875" style="26" customWidth="1"/>
    <col min="11529" max="11529" width="9.42578125" style="26" customWidth="1"/>
    <col min="11530" max="11530" width="8.28515625" style="26" customWidth="1"/>
    <col min="11531" max="11531" width="8.140625" style="26" customWidth="1"/>
    <col min="11532" max="11776" width="9.140625" style="26"/>
    <col min="11777" max="11777" width="3.140625" style="26" customWidth="1"/>
    <col min="11778" max="11778" width="42.28515625" style="26" customWidth="1"/>
    <col min="11779" max="11779" width="10.5703125" style="26" customWidth="1"/>
    <col min="11780" max="11780" width="9" style="26" customWidth="1"/>
    <col min="11781" max="11781" width="11.140625" style="26" customWidth="1"/>
    <col min="11782" max="11782" width="9.85546875" style="26" customWidth="1"/>
    <col min="11783" max="11783" width="11.5703125" style="26" customWidth="1"/>
    <col min="11784" max="11784" width="10.85546875" style="26" customWidth="1"/>
    <col min="11785" max="11785" width="9.42578125" style="26" customWidth="1"/>
    <col min="11786" max="11786" width="8.28515625" style="26" customWidth="1"/>
    <col min="11787" max="11787" width="8.140625" style="26" customWidth="1"/>
    <col min="11788" max="12032" width="9.140625" style="26"/>
    <col min="12033" max="12033" width="3.140625" style="26" customWidth="1"/>
    <col min="12034" max="12034" width="42.28515625" style="26" customWidth="1"/>
    <col min="12035" max="12035" width="10.5703125" style="26" customWidth="1"/>
    <col min="12036" max="12036" width="9" style="26" customWidth="1"/>
    <col min="12037" max="12037" width="11.140625" style="26" customWidth="1"/>
    <col min="12038" max="12038" width="9.85546875" style="26" customWidth="1"/>
    <col min="12039" max="12039" width="11.5703125" style="26" customWidth="1"/>
    <col min="12040" max="12040" width="10.85546875" style="26" customWidth="1"/>
    <col min="12041" max="12041" width="9.42578125" style="26" customWidth="1"/>
    <col min="12042" max="12042" width="8.28515625" style="26" customWidth="1"/>
    <col min="12043" max="12043" width="8.140625" style="26" customWidth="1"/>
    <col min="12044" max="12288" width="9.140625" style="26"/>
    <col min="12289" max="12289" width="3.140625" style="26" customWidth="1"/>
    <col min="12290" max="12290" width="42.28515625" style="26" customWidth="1"/>
    <col min="12291" max="12291" width="10.5703125" style="26" customWidth="1"/>
    <col min="12292" max="12292" width="9" style="26" customWidth="1"/>
    <col min="12293" max="12293" width="11.140625" style="26" customWidth="1"/>
    <col min="12294" max="12294" width="9.85546875" style="26" customWidth="1"/>
    <col min="12295" max="12295" width="11.5703125" style="26" customWidth="1"/>
    <col min="12296" max="12296" width="10.85546875" style="26" customWidth="1"/>
    <col min="12297" max="12297" width="9.42578125" style="26" customWidth="1"/>
    <col min="12298" max="12298" width="8.28515625" style="26" customWidth="1"/>
    <col min="12299" max="12299" width="8.140625" style="26" customWidth="1"/>
    <col min="12300" max="12544" width="9.140625" style="26"/>
    <col min="12545" max="12545" width="3.140625" style="26" customWidth="1"/>
    <col min="12546" max="12546" width="42.28515625" style="26" customWidth="1"/>
    <col min="12547" max="12547" width="10.5703125" style="26" customWidth="1"/>
    <col min="12548" max="12548" width="9" style="26" customWidth="1"/>
    <col min="12549" max="12549" width="11.140625" style="26" customWidth="1"/>
    <col min="12550" max="12550" width="9.85546875" style="26" customWidth="1"/>
    <col min="12551" max="12551" width="11.5703125" style="26" customWidth="1"/>
    <col min="12552" max="12552" width="10.85546875" style="26" customWidth="1"/>
    <col min="12553" max="12553" width="9.42578125" style="26" customWidth="1"/>
    <col min="12554" max="12554" width="8.28515625" style="26" customWidth="1"/>
    <col min="12555" max="12555" width="8.140625" style="26" customWidth="1"/>
    <col min="12556" max="12800" width="9.140625" style="26"/>
    <col min="12801" max="12801" width="3.140625" style="26" customWidth="1"/>
    <col min="12802" max="12802" width="42.28515625" style="26" customWidth="1"/>
    <col min="12803" max="12803" width="10.5703125" style="26" customWidth="1"/>
    <col min="12804" max="12804" width="9" style="26" customWidth="1"/>
    <col min="12805" max="12805" width="11.140625" style="26" customWidth="1"/>
    <col min="12806" max="12806" width="9.85546875" style="26" customWidth="1"/>
    <col min="12807" max="12807" width="11.5703125" style="26" customWidth="1"/>
    <col min="12808" max="12808" width="10.85546875" style="26" customWidth="1"/>
    <col min="12809" max="12809" width="9.42578125" style="26" customWidth="1"/>
    <col min="12810" max="12810" width="8.28515625" style="26" customWidth="1"/>
    <col min="12811" max="12811" width="8.140625" style="26" customWidth="1"/>
    <col min="12812" max="13056" width="9.140625" style="26"/>
    <col min="13057" max="13057" width="3.140625" style="26" customWidth="1"/>
    <col min="13058" max="13058" width="42.28515625" style="26" customWidth="1"/>
    <col min="13059" max="13059" width="10.5703125" style="26" customWidth="1"/>
    <col min="13060" max="13060" width="9" style="26" customWidth="1"/>
    <col min="13061" max="13061" width="11.140625" style="26" customWidth="1"/>
    <col min="13062" max="13062" width="9.85546875" style="26" customWidth="1"/>
    <col min="13063" max="13063" width="11.5703125" style="26" customWidth="1"/>
    <col min="13064" max="13064" width="10.85546875" style="26" customWidth="1"/>
    <col min="13065" max="13065" width="9.42578125" style="26" customWidth="1"/>
    <col min="13066" max="13066" width="8.28515625" style="26" customWidth="1"/>
    <col min="13067" max="13067" width="8.140625" style="26" customWidth="1"/>
    <col min="13068" max="13312" width="9.140625" style="26"/>
    <col min="13313" max="13313" width="3.140625" style="26" customWidth="1"/>
    <col min="13314" max="13314" width="42.28515625" style="26" customWidth="1"/>
    <col min="13315" max="13315" width="10.5703125" style="26" customWidth="1"/>
    <col min="13316" max="13316" width="9" style="26" customWidth="1"/>
    <col min="13317" max="13317" width="11.140625" style="26" customWidth="1"/>
    <col min="13318" max="13318" width="9.85546875" style="26" customWidth="1"/>
    <col min="13319" max="13319" width="11.5703125" style="26" customWidth="1"/>
    <col min="13320" max="13320" width="10.85546875" style="26" customWidth="1"/>
    <col min="13321" max="13321" width="9.42578125" style="26" customWidth="1"/>
    <col min="13322" max="13322" width="8.28515625" style="26" customWidth="1"/>
    <col min="13323" max="13323" width="8.140625" style="26" customWidth="1"/>
    <col min="13324" max="13568" width="9.140625" style="26"/>
    <col min="13569" max="13569" width="3.140625" style="26" customWidth="1"/>
    <col min="13570" max="13570" width="42.28515625" style="26" customWidth="1"/>
    <col min="13571" max="13571" width="10.5703125" style="26" customWidth="1"/>
    <col min="13572" max="13572" width="9" style="26" customWidth="1"/>
    <col min="13573" max="13573" width="11.140625" style="26" customWidth="1"/>
    <col min="13574" max="13574" width="9.85546875" style="26" customWidth="1"/>
    <col min="13575" max="13575" width="11.5703125" style="26" customWidth="1"/>
    <col min="13576" max="13576" width="10.85546875" style="26" customWidth="1"/>
    <col min="13577" max="13577" width="9.42578125" style="26" customWidth="1"/>
    <col min="13578" max="13578" width="8.28515625" style="26" customWidth="1"/>
    <col min="13579" max="13579" width="8.140625" style="26" customWidth="1"/>
    <col min="13580" max="13824" width="9.140625" style="26"/>
    <col min="13825" max="13825" width="3.140625" style="26" customWidth="1"/>
    <col min="13826" max="13826" width="42.28515625" style="26" customWidth="1"/>
    <col min="13827" max="13827" width="10.5703125" style="26" customWidth="1"/>
    <col min="13828" max="13828" width="9" style="26" customWidth="1"/>
    <col min="13829" max="13829" width="11.140625" style="26" customWidth="1"/>
    <col min="13830" max="13830" width="9.85546875" style="26" customWidth="1"/>
    <col min="13831" max="13831" width="11.5703125" style="26" customWidth="1"/>
    <col min="13832" max="13832" width="10.85546875" style="26" customWidth="1"/>
    <col min="13833" max="13833" width="9.42578125" style="26" customWidth="1"/>
    <col min="13834" max="13834" width="8.28515625" style="26" customWidth="1"/>
    <col min="13835" max="13835" width="8.140625" style="26" customWidth="1"/>
    <col min="13836" max="14080" width="9.140625" style="26"/>
    <col min="14081" max="14081" width="3.140625" style="26" customWidth="1"/>
    <col min="14082" max="14082" width="42.28515625" style="26" customWidth="1"/>
    <col min="14083" max="14083" width="10.5703125" style="26" customWidth="1"/>
    <col min="14084" max="14084" width="9" style="26" customWidth="1"/>
    <col min="14085" max="14085" width="11.140625" style="26" customWidth="1"/>
    <col min="14086" max="14086" width="9.85546875" style="26" customWidth="1"/>
    <col min="14087" max="14087" width="11.5703125" style="26" customWidth="1"/>
    <col min="14088" max="14088" width="10.85546875" style="26" customWidth="1"/>
    <col min="14089" max="14089" width="9.42578125" style="26" customWidth="1"/>
    <col min="14090" max="14090" width="8.28515625" style="26" customWidth="1"/>
    <col min="14091" max="14091" width="8.140625" style="26" customWidth="1"/>
    <col min="14092" max="14336" width="9.140625" style="26"/>
    <col min="14337" max="14337" width="3.140625" style="26" customWidth="1"/>
    <col min="14338" max="14338" width="42.28515625" style="26" customWidth="1"/>
    <col min="14339" max="14339" width="10.5703125" style="26" customWidth="1"/>
    <col min="14340" max="14340" width="9" style="26" customWidth="1"/>
    <col min="14341" max="14341" width="11.140625" style="26" customWidth="1"/>
    <col min="14342" max="14342" width="9.85546875" style="26" customWidth="1"/>
    <col min="14343" max="14343" width="11.5703125" style="26" customWidth="1"/>
    <col min="14344" max="14344" width="10.85546875" style="26" customWidth="1"/>
    <col min="14345" max="14345" width="9.42578125" style="26" customWidth="1"/>
    <col min="14346" max="14346" width="8.28515625" style="26" customWidth="1"/>
    <col min="14347" max="14347" width="8.140625" style="26" customWidth="1"/>
    <col min="14348" max="14592" width="9.140625" style="26"/>
    <col min="14593" max="14593" width="3.140625" style="26" customWidth="1"/>
    <col min="14594" max="14594" width="42.28515625" style="26" customWidth="1"/>
    <col min="14595" max="14595" width="10.5703125" style="26" customWidth="1"/>
    <col min="14596" max="14596" width="9" style="26" customWidth="1"/>
    <col min="14597" max="14597" width="11.140625" style="26" customWidth="1"/>
    <col min="14598" max="14598" width="9.85546875" style="26" customWidth="1"/>
    <col min="14599" max="14599" width="11.5703125" style="26" customWidth="1"/>
    <col min="14600" max="14600" width="10.85546875" style="26" customWidth="1"/>
    <col min="14601" max="14601" width="9.42578125" style="26" customWidth="1"/>
    <col min="14602" max="14602" width="8.28515625" style="26" customWidth="1"/>
    <col min="14603" max="14603" width="8.140625" style="26" customWidth="1"/>
    <col min="14604" max="14848" width="9.140625" style="26"/>
    <col min="14849" max="14849" width="3.140625" style="26" customWidth="1"/>
    <col min="14850" max="14850" width="42.28515625" style="26" customWidth="1"/>
    <col min="14851" max="14851" width="10.5703125" style="26" customWidth="1"/>
    <col min="14852" max="14852" width="9" style="26" customWidth="1"/>
    <col min="14853" max="14853" width="11.140625" style="26" customWidth="1"/>
    <col min="14854" max="14854" width="9.85546875" style="26" customWidth="1"/>
    <col min="14855" max="14855" width="11.5703125" style="26" customWidth="1"/>
    <col min="14856" max="14856" width="10.85546875" style="26" customWidth="1"/>
    <col min="14857" max="14857" width="9.42578125" style="26" customWidth="1"/>
    <col min="14858" max="14858" width="8.28515625" style="26" customWidth="1"/>
    <col min="14859" max="14859" width="8.140625" style="26" customWidth="1"/>
    <col min="14860" max="15104" width="9.140625" style="26"/>
    <col min="15105" max="15105" width="3.140625" style="26" customWidth="1"/>
    <col min="15106" max="15106" width="42.28515625" style="26" customWidth="1"/>
    <col min="15107" max="15107" width="10.5703125" style="26" customWidth="1"/>
    <col min="15108" max="15108" width="9" style="26" customWidth="1"/>
    <col min="15109" max="15109" width="11.140625" style="26" customWidth="1"/>
    <col min="15110" max="15110" width="9.85546875" style="26" customWidth="1"/>
    <col min="15111" max="15111" width="11.5703125" style="26" customWidth="1"/>
    <col min="15112" max="15112" width="10.85546875" style="26" customWidth="1"/>
    <col min="15113" max="15113" width="9.42578125" style="26" customWidth="1"/>
    <col min="15114" max="15114" width="8.28515625" style="26" customWidth="1"/>
    <col min="15115" max="15115" width="8.140625" style="26" customWidth="1"/>
    <col min="15116" max="15360" width="9.140625" style="26"/>
    <col min="15361" max="15361" width="3.140625" style="26" customWidth="1"/>
    <col min="15362" max="15362" width="42.28515625" style="26" customWidth="1"/>
    <col min="15363" max="15363" width="10.5703125" style="26" customWidth="1"/>
    <col min="15364" max="15364" width="9" style="26" customWidth="1"/>
    <col min="15365" max="15365" width="11.140625" style="26" customWidth="1"/>
    <col min="15366" max="15366" width="9.85546875" style="26" customWidth="1"/>
    <col min="15367" max="15367" width="11.5703125" style="26" customWidth="1"/>
    <col min="15368" max="15368" width="10.85546875" style="26" customWidth="1"/>
    <col min="15369" max="15369" width="9.42578125" style="26" customWidth="1"/>
    <col min="15370" max="15370" width="8.28515625" style="26" customWidth="1"/>
    <col min="15371" max="15371" width="8.140625" style="26" customWidth="1"/>
    <col min="15372" max="15616" width="9.140625" style="26"/>
    <col min="15617" max="15617" width="3.140625" style="26" customWidth="1"/>
    <col min="15618" max="15618" width="42.28515625" style="26" customWidth="1"/>
    <col min="15619" max="15619" width="10.5703125" style="26" customWidth="1"/>
    <col min="15620" max="15620" width="9" style="26" customWidth="1"/>
    <col min="15621" max="15621" width="11.140625" style="26" customWidth="1"/>
    <col min="15622" max="15622" width="9.85546875" style="26" customWidth="1"/>
    <col min="15623" max="15623" width="11.5703125" style="26" customWidth="1"/>
    <col min="15624" max="15624" width="10.85546875" style="26" customWidth="1"/>
    <col min="15625" max="15625" width="9.42578125" style="26" customWidth="1"/>
    <col min="15626" max="15626" width="8.28515625" style="26" customWidth="1"/>
    <col min="15627" max="15627" width="8.140625" style="26" customWidth="1"/>
    <col min="15628" max="15872" width="9.140625" style="26"/>
    <col min="15873" max="15873" width="3.140625" style="26" customWidth="1"/>
    <col min="15874" max="15874" width="42.28515625" style="26" customWidth="1"/>
    <col min="15875" max="15875" width="10.5703125" style="26" customWidth="1"/>
    <col min="15876" max="15876" width="9" style="26" customWidth="1"/>
    <col min="15877" max="15877" width="11.140625" style="26" customWidth="1"/>
    <col min="15878" max="15878" width="9.85546875" style="26" customWidth="1"/>
    <col min="15879" max="15879" width="11.5703125" style="26" customWidth="1"/>
    <col min="15880" max="15880" width="10.85546875" style="26" customWidth="1"/>
    <col min="15881" max="15881" width="9.42578125" style="26" customWidth="1"/>
    <col min="15882" max="15882" width="8.28515625" style="26" customWidth="1"/>
    <col min="15883" max="15883" width="8.140625" style="26" customWidth="1"/>
    <col min="15884" max="16128" width="9.140625" style="26"/>
    <col min="16129" max="16129" width="3.140625" style="26" customWidth="1"/>
    <col min="16130" max="16130" width="42.28515625" style="26" customWidth="1"/>
    <col min="16131" max="16131" width="10.5703125" style="26" customWidth="1"/>
    <col min="16132" max="16132" width="9" style="26" customWidth="1"/>
    <col min="16133" max="16133" width="11.140625" style="26" customWidth="1"/>
    <col min="16134" max="16134" width="9.85546875" style="26" customWidth="1"/>
    <col min="16135" max="16135" width="11.5703125" style="26" customWidth="1"/>
    <col min="16136" max="16136" width="10.85546875" style="26" customWidth="1"/>
    <col min="16137" max="16137" width="9.42578125" style="26" customWidth="1"/>
    <col min="16138" max="16138" width="8.28515625" style="26" customWidth="1"/>
    <col min="16139" max="16139" width="8.140625" style="26" customWidth="1"/>
    <col min="16140" max="16384" width="9.140625" style="26"/>
  </cols>
  <sheetData>
    <row r="1" spans="1:15" x14ac:dyDescent="0.25">
      <c r="A1" s="1"/>
      <c r="B1" s="1"/>
      <c r="C1" s="1"/>
      <c r="D1" s="2" t="s">
        <v>0</v>
      </c>
      <c r="E1" s="2"/>
      <c r="F1" s="1"/>
      <c r="G1" s="1"/>
    </row>
    <row r="2" spans="1:15" x14ac:dyDescent="0.25">
      <c r="A2" s="1"/>
      <c r="B2" s="1"/>
      <c r="C2" s="1"/>
      <c r="D2" s="2" t="s">
        <v>1</v>
      </c>
      <c r="E2" s="2"/>
      <c r="F2" s="1"/>
      <c r="G2" s="1"/>
    </row>
    <row r="3" spans="1:15" x14ac:dyDescent="0.25">
      <c r="A3" s="1"/>
      <c r="B3" s="1"/>
      <c r="C3" s="1"/>
      <c r="D3" s="2" t="s">
        <v>331</v>
      </c>
      <c r="E3" s="2"/>
      <c r="F3" s="1"/>
      <c r="G3" s="1"/>
    </row>
    <row r="4" spans="1:15" x14ac:dyDescent="0.25">
      <c r="A4" s="1"/>
      <c r="B4" s="1"/>
      <c r="C4" s="1"/>
      <c r="D4" s="2" t="s">
        <v>11</v>
      </c>
      <c r="E4" s="2"/>
      <c r="F4" s="1"/>
      <c r="G4" s="1"/>
    </row>
    <row r="5" spans="1:15" x14ac:dyDescent="0.25">
      <c r="A5" s="1"/>
      <c r="B5" s="1"/>
      <c r="C5" s="27"/>
      <c r="D5" s="1"/>
      <c r="E5" s="2"/>
      <c r="F5" s="1"/>
      <c r="G5" s="1"/>
    </row>
    <row r="6" spans="1:15" ht="15.75" x14ac:dyDescent="0.25">
      <c r="A6" s="982" t="s">
        <v>12</v>
      </c>
      <c r="B6" s="982"/>
      <c r="C6" s="982"/>
      <c r="D6" s="982"/>
      <c r="E6" s="982"/>
      <c r="F6" s="982"/>
      <c r="G6" s="894"/>
      <c r="H6" s="28"/>
    </row>
    <row r="7" spans="1:15" ht="14.25" customHeight="1" x14ac:dyDescent="0.25">
      <c r="A7" s="982" t="s">
        <v>13</v>
      </c>
      <c r="B7" s="982"/>
      <c r="C7" s="982"/>
      <c r="D7" s="982"/>
      <c r="E7" s="982"/>
      <c r="F7" s="982"/>
      <c r="G7" s="894"/>
      <c r="H7" s="28"/>
    </row>
    <row r="8" spans="1:15" ht="12" customHeight="1" x14ac:dyDescent="0.25">
      <c r="A8" s="29"/>
      <c r="B8" s="28"/>
      <c r="C8" s="28"/>
      <c r="D8" s="28"/>
      <c r="E8" s="28"/>
      <c r="F8" s="28"/>
      <c r="G8" s="28"/>
      <c r="H8" s="28"/>
    </row>
    <row r="9" spans="1:15" ht="15.75" thickBot="1" x14ac:dyDescent="0.3">
      <c r="A9" s="30"/>
      <c r="B9" s="30"/>
      <c r="C9" s="30"/>
      <c r="D9" s="30"/>
      <c r="E9" s="30"/>
      <c r="F9" s="25" t="s">
        <v>2</v>
      </c>
      <c r="G9" s="25"/>
    </row>
    <row r="10" spans="1:15" ht="12" customHeight="1" thickBot="1" x14ac:dyDescent="0.3">
      <c r="A10" s="983" t="s">
        <v>3</v>
      </c>
      <c r="B10" s="985" t="s">
        <v>14</v>
      </c>
      <c r="C10" s="987" t="s">
        <v>15</v>
      </c>
      <c r="D10" s="990" t="s">
        <v>16</v>
      </c>
      <c r="E10" s="990"/>
      <c r="F10" s="991"/>
      <c r="G10" s="895"/>
      <c r="H10" s="31"/>
      <c r="I10" s="31"/>
      <c r="J10" s="31"/>
      <c r="K10" s="31"/>
      <c r="L10" s="31"/>
      <c r="M10" s="31"/>
      <c r="N10" s="31"/>
    </row>
    <row r="11" spans="1:15" ht="12" customHeight="1" thickBot="1" x14ac:dyDescent="0.3">
      <c r="A11" s="984"/>
      <c r="B11" s="986"/>
      <c r="C11" s="988"/>
      <c r="D11" s="992" t="s">
        <v>17</v>
      </c>
      <c r="E11" s="992"/>
      <c r="F11" s="32"/>
      <c r="G11" s="1002"/>
      <c r="H11" s="1002"/>
      <c r="I11" s="1002"/>
      <c r="J11" s="1002"/>
      <c r="K11" s="1003"/>
      <c r="L11" s="1003"/>
      <c r="M11" s="10"/>
      <c r="N11" s="10"/>
      <c r="O11" s="33"/>
    </row>
    <row r="12" spans="1:15" ht="24.75" customHeight="1" thickBot="1" x14ac:dyDescent="0.3">
      <c r="A12" s="984"/>
      <c r="B12" s="986"/>
      <c r="C12" s="989"/>
      <c r="D12" s="34" t="s">
        <v>18</v>
      </c>
      <c r="E12" s="35" t="s">
        <v>19</v>
      </c>
      <c r="F12" s="36" t="s">
        <v>20</v>
      </c>
      <c r="G12" s="37"/>
      <c r="H12" s="38"/>
      <c r="I12" s="896"/>
      <c r="J12" s="896"/>
      <c r="K12" s="10"/>
      <c r="L12" s="10"/>
      <c r="M12" s="10"/>
      <c r="N12" s="10"/>
      <c r="O12" s="33"/>
    </row>
    <row r="13" spans="1:15" ht="14.1" customHeight="1" thickBot="1" x14ac:dyDescent="0.3">
      <c r="A13" s="39">
        <v>1</v>
      </c>
      <c r="B13" s="1000" t="s">
        <v>21</v>
      </c>
      <c r="C13" s="1004"/>
      <c r="D13" s="1004"/>
      <c r="E13" s="1004"/>
      <c r="F13" s="1005"/>
      <c r="G13" s="40"/>
      <c r="H13" s="41"/>
      <c r="I13" s="10"/>
      <c r="J13" s="10"/>
      <c r="K13" s="10"/>
      <c r="L13" s="10"/>
      <c r="M13" s="10"/>
      <c r="N13" s="10"/>
      <c r="O13" s="33"/>
    </row>
    <row r="14" spans="1:15" ht="14.1" customHeight="1" x14ac:dyDescent="0.25">
      <c r="A14" s="42">
        <v>2</v>
      </c>
      <c r="B14" s="43" t="s">
        <v>22</v>
      </c>
      <c r="C14" s="44">
        <f>C15+C16+C26+C28+C29+C30+C34+C35+C27+C25+C31+C33+C32</f>
        <v>4482.2</v>
      </c>
      <c r="D14" s="45">
        <f t="shared" ref="D14:F14" si="0">D15+D16+D26+D28+D29+D30+D34+D35+D27+D25+D31+D33+D32</f>
        <v>4382.2</v>
      </c>
      <c r="E14" s="45">
        <f t="shared" si="0"/>
        <v>2469</v>
      </c>
      <c r="F14" s="46">
        <f t="shared" si="0"/>
        <v>100</v>
      </c>
      <c r="G14" s="47"/>
      <c r="H14" s="48"/>
      <c r="I14" s="10"/>
      <c r="J14" s="10"/>
      <c r="K14" s="10"/>
      <c r="L14" s="10"/>
      <c r="M14" s="10"/>
      <c r="N14" s="10"/>
      <c r="O14" s="33"/>
    </row>
    <row r="15" spans="1:15" ht="15" customHeight="1" x14ac:dyDescent="0.25">
      <c r="A15" s="39">
        <v>3</v>
      </c>
      <c r="B15" s="49" t="s">
        <v>23</v>
      </c>
      <c r="C15" s="50">
        <f>D15+F15</f>
        <v>2669.5</v>
      </c>
      <c r="D15" s="51">
        <v>2569.5</v>
      </c>
      <c r="E15" s="51">
        <v>1736</v>
      </c>
      <c r="F15" s="52">
        <v>100</v>
      </c>
      <c r="G15" s="53"/>
      <c r="H15" s="54"/>
      <c r="I15" s="55"/>
      <c r="J15" s="56"/>
      <c r="K15" s="57"/>
      <c r="L15" s="58"/>
      <c r="M15" s="10"/>
      <c r="N15" s="10"/>
      <c r="O15" s="33"/>
    </row>
    <row r="16" spans="1:15" ht="14.1" customHeight="1" x14ac:dyDescent="0.25">
      <c r="A16" s="42">
        <v>4</v>
      </c>
      <c r="B16" s="49" t="s">
        <v>24</v>
      </c>
      <c r="C16" s="59">
        <f>C17+C18+C19+C20+C21+C22+C23+C24</f>
        <v>719</v>
      </c>
      <c r="D16" s="60">
        <f>D17+D18+D19+D20+D21+D22+D23+D24</f>
        <v>719</v>
      </c>
      <c r="E16" s="60">
        <f>E17+E18+E19+E20+E21+E22+E23+E24</f>
        <v>570</v>
      </c>
      <c r="F16" s="61">
        <f>F17+F18+F19+F20+F21+F22+F23+F24</f>
        <v>0</v>
      </c>
      <c r="G16" s="62"/>
      <c r="H16" s="10"/>
      <c r="I16" s="10"/>
      <c r="J16" s="10"/>
      <c r="K16" s="48"/>
      <c r="L16" s="10"/>
      <c r="M16" s="10"/>
      <c r="N16" s="10"/>
      <c r="O16" s="33"/>
    </row>
    <row r="17" spans="1:15" ht="14.1" customHeight="1" x14ac:dyDescent="0.25">
      <c r="A17" s="39">
        <v>5</v>
      </c>
      <c r="B17" s="49" t="s">
        <v>25</v>
      </c>
      <c r="C17" s="63">
        <v>91.1</v>
      </c>
      <c r="D17" s="8">
        <v>91.1</v>
      </c>
      <c r="E17" s="8">
        <v>77</v>
      </c>
      <c r="F17" s="64"/>
      <c r="G17" s="65"/>
      <c r="H17" s="10"/>
      <c r="I17" s="10"/>
      <c r="J17" s="10"/>
      <c r="K17" s="10"/>
      <c r="L17" s="10"/>
      <c r="M17" s="10"/>
      <c r="N17" s="10"/>
      <c r="O17" s="33"/>
    </row>
    <row r="18" spans="1:15" ht="14.1" customHeight="1" x14ac:dyDescent="0.25">
      <c r="A18" s="42">
        <v>6</v>
      </c>
      <c r="B18" s="49" t="s">
        <v>26</v>
      </c>
      <c r="C18" s="63">
        <v>54.1</v>
      </c>
      <c r="D18" s="8">
        <v>54.1</v>
      </c>
      <c r="E18" s="8">
        <v>38</v>
      </c>
      <c r="F18" s="64"/>
      <c r="G18" s="65"/>
      <c r="H18" s="10"/>
      <c r="I18" s="10"/>
      <c r="J18" s="10"/>
      <c r="K18" s="10"/>
      <c r="L18" s="10"/>
      <c r="M18" s="10"/>
      <c r="N18" s="10"/>
      <c r="O18" s="33"/>
    </row>
    <row r="19" spans="1:15" ht="14.1" customHeight="1" x14ac:dyDescent="0.25">
      <c r="A19" s="39">
        <v>7</v>
      </c>
      <c r="B19" s="49" t="s">
        <v>27</v>
      </c>
      <c r="C19" s="63">
        <v>136.19999999999999</v>
      </c>
      <c r="D19" s="8">
        <v>136.19999999999999</v>
      </c>
      <c r="E19" s="8">
        <v>102</v>
      </c>
      <c r="F19" s="64"/>
      <c r="G19" s="65"/>
      <c r="H19" s="10"/>
      <c r="I19" s="10"/>
      <c r="J19" s="10"/>
      <c r="K19" s="10"/>
      <c r="L19" s="10"/>
      <c r="M19" s="10"/>
      <c r="N19" s="10"/>
      <c r="O19" s="33"/>
    </row>
    <row r="20" spans="1:15" ht="14.1" customHeight="1" x14ac:dyDescent="0.25">
      <c r="A20" s="42">
        <v>8</v>
      </c>
      <c r="B20" s="49" t="s">
        <v>28</v>
      </c>
      <c r="C20" s="63">
        <v>76.599999999999994</v>
      </c>
      <c r="D20" s="8">
        <v>76.599999999999994</v>
      </c>
      <c r="E20" s="8">
        <v>55</v>
      </c>
      <c r="F20" s="64"/>
      <c r="G20" s="65"/>
      <c r="H20" s="10"/>
      <c r="I20" s="10"/>
      <c r="J20" s="10"/>
      <c r="K20" s="10"/>
      <c r="L20" s="10"/>
      <c r="M20" s="10"/>
      <c r="N20" s="10"/>
      <c r="O20" s="33"/>
    </row>
    <row r="21" spans="1:15" ht="14.1" customHeight="1" x14ac:dyDescent="0.25">
      <c r="A21" s="39">
        <v>9</v>
      </c>
      <c r="B21" s="49" t="s">
        <v>29</v>
      </c>
      <c r="C21" s="63">
        <v>68.8</v>
      </c>
      <c r="D21" s="8">
        <v>68.8</v>
      </c>
      <c r="E21" s="8">
        <v>53</v>
      </c>
      <c r="F21" s="64"/>
      <c r="G21" s="65"/>
      <c r="H21" s="10"/>
      <c r="I21" s="10"/>
      <c r="J21" s="10"/>
      <c r="K21" s="10"/>
      <c r="L21" s="10"/>
      <c r="M21" s="10"/>
      <c r="N21" s="10"/>
      <c r="O21" s="33"/>
    </row>
    <row r="22" spans="1:15" ht="14.1" customHeight="1" x14ac:dyDescent="0.25">
      <c r="A22" s="42">
        <v>10</v>
      </c>
      <c r="B22" s="49" t="s">
        <v>30</v>
      </c>
      <c r="C22" s="63">
        <v>103</v>
      </c>
      <c r="D22" s="8">
        <v>103</v>
      </c>
      <c r="E22" s="8">
        <v>84</v>
      </c>
      <c r="F22" s="64"/>
      <c r="G22" s="65"/>
      <c r="H22" s="10"/>
      <c r="I22" s="10"/>
      <c r="J22" s="10"/>
      <c r="K22" s="10"/>
      <c r="L22" s="10"/>
      <c r="M22" s="10"/>
      <c r="N22" s="10"/>
      <c r="O22" s="33"/>
    </row>
    <row r="23" spans="1:15" ht="14.1" customHeight="1" x14ac:dyDescent="0.25">
      <c r="A23" s="39">
        <v>11</v>
      </c>
      <c r="B23" s="49" t="s">
        <v>31</v>
      </c>
      <c r="C23" s="63">
        <v>59</v>
      </c>
      <c r="D23" s="8">
        <v>59</v>
      </c>
      <c r="E23" s="8">
        <v>51</v>
      </c>
      <c r="F23" s="64"/>
      <c r="G23" s="65"/>
      <c r="H23" s="10"/>
      <c r="I23" s="10"/>
      <c r="J23" s="10"/>
      <c r="K23" s="10"/>
      <c r="L23" s="10"/>
      <c r="M23" s="10"/>
      <c r="N23" s="10"/>
      <c r="O23" s="33"/>
    </row>
    <row r="24" spans="1:15" ht="14.1" customHeight="1" x14ac:dyDescent="0.25">
      <c r="A24" s="42">
        <v>12</v>
      </c>
      <c r="B24" s="49" t="s">
        <v>32</v>
      </c>
      <c r="C24" s="63">
        <v>130.19999999999999</v>
      </c>
      <c r="D24" s="8">
        <v>130.19999999999999</v>
      </c>
      <c r="E24" s="8">
        <v>110</v>
      </c>
      <c r="F24" s="64"/>
      <c r="G24" s="65"/>
      <c r="H24" s="10"/>
      <c r="I24" s="10"/>
      <c r="J24" s="10"/>
      <c r="K24" s="10"/>
      <c r="L24" s="10"/>
      <c r="M24" s="10"/>
      <c r="N24" s="10"/>
      <c r="O24" s="33"/>
    </row>
    <row r="25" spans="1:15" ht="14.1" customHeight="1" x14ac:dyDescent="0.25">
      <c r="A25" s="39">
        <v>13</v>
      </c>
      <c r="B25" s="66" t="s">
        <v>33</v>
      </c>
      <c r="C25" s="63">
        <f>D25+F25</f>
        <v>320.39999999999998</v>
      </c>
      <c r="D25" s="8">
        <v>320.39999999999998</v>
      </c>
      <c r="E25" s="8">
        <v>163</v>
      </c>
      <c r="F25" s="64"/>
      <c r="G25" s="65"/>
      <c r="H25" s="10"/>
      <c r="I25" s="10"/>
      <c r="J25" s="10"/>
      <c r="K25" s="10"/>
      <c r="L25" s="10"/>
      <c r="M25" s="10"/>
      <c r="N25" s="10"/>
      <c r="O25" s="33"/>
    </row>
    <row r="26" spans="1:15" ht="14.1" customHeight="1" x14ac:dyDescent="0.25">
      <c r="A26" s="42">
        <v>14</v>
      </c>
      <c r="B26" s="67" t="s">
        <v>34</v>
      </c>
      <c r="C26" s="63">
        <f>D26+F26</f>
        <v>11.2</v>
      </c>
      <c r="D26" s="8">
        <v>11.2</v>
      </c>
      <c r="E26" s="8"/>
      <c r="F26" s="64"/>
      <c r="G26" s="65"/>
      <c r="H26" s="10"/>
      <c r="I26" s="10"/>
      <c r="J26" s="10"/>
      <c r="K26" s="10"/>
      <c r="L26" s="10"/>
      <c r="M26" s="10"/>
      <c r="N26" s="10"/>
      <c r="O26" s="33"/>
    </row>
    <row r="27" spans="1:15" ht="15.75" customHeight="1" x14ac:dyDescent="0.25">
      <c r="A27" s="39">
        <v>15</v>
      </c>
      <c r="B27" s="875" t="s">
        <v>35</v>
      </c>
      <c r="C27" s="63">
        <f>D27+F27</f>
        <v>20</v>
      </c>
      <c r="D27" s="8">
        <v>20</v>
      </c>
      <c r="E27" s="8"/>
      <c r="F27" s="64"/>
      <c r="G27" s="65"/>
      <c r="H27" s="10"/>
      <c r="I27" s="10"/>
      <c r="J27" s="10"/>
      <c r="K27" s="10"/>
      <c r="L27" s="10"/>
      <c r="M27" s="10"/>
      <c r="N27" s="10"/>
      <c r="O27" s="33"/>
    </row>
    <row r="28" spans="1:15" ht="24" customHeight="1" x14ac:dyDescent="0.25">
      <c r="A28" s="42">
        <v>16</v>
      </c>
      <c r="B28" s="68" t="s">
        <v>36</v>
      </c>
      <c r="C28" s="63">
        <f>D28+F28</f>
        <v>90</v>
      </c>
      <c r="D28" s="8">
        <v>90</v>
      </c>
      <c r="E28" s="8"/>
      <c r="F28" s="64"/>
      <c r="G28" s="18"/>
      <c r="H28" s="10"/>
      <c r="I28" s="10"/>
      <c r="J28" s="10"/>
      <c r="K28" s="10"/>
      <c r="L28" s="10"/>
      <c r="M28" s="10"/>
      <c r="N28" s="10"/>
      <c r="O28" s="33"/>
    </row>
    <row r="29" spans="1:15" ht="30" customHeight="1" x14ac:dyDescent="0.25">
      <c r="A29" s="39">
        <v>17</v>
      </c>
      <c r="B29" s="69" t="s">
        <v>37</v>
      </c>
      <c r="C29" s="63">
        <f t="shared" ref="C29:C35" si="1">D29+F29</f>
        <v>180</v>
      </c>
      <c r="D29" s="8">
        <v>180</v>
      </c>
      <c r="E29" s="8"/>
      <c r="F29" s="64"/>
      <c r="G29" s="18"/>
      <c r="H29" s="10"/>
      <c r="I29" s="10"/>
      <c r="J29" s="10"/>
      <c r="K29" s="10"/>
      <c r="L29" s="10"/>
      <c r="M29" s="10"/>
      <c r="N29" s="10"/>
      <c r="O29" s="33"/>
    </row>
    <row r="30" spans="1:15" ht="28.5" customHeight="1" x14ac:dyDescent="0.25">
      <c r="A30" s="42">
        <v>18</v>
      </c>
      <c r="B30" s="70" t="s">
        <v>38</v>
      </c>
      <c r="C30" s="63">
        <f t="shared" si="1"/>
        <v>3</v>
      </c>
      <c r="D30" s="8">
        <v>3</v>
      </c>
      <c r="E30" s="8"/>
      <c r="F30" s="64"/>
      <c r="G30" s="18"/>
      <c r="H30" s="10"/>
      <c r="I30" s="10"/>
      <c r="J30" s="10"/>
      <c r="K30" s="10"/>
      <c r="L30" s="10"/>
      <c r="M30" s="10"/>
      <c r="N30" s="10"/>
      <c r="O30" s="33"/>
    </row>
    <row r="31" spans="1:15" ht="27" customHeight="1" x14ac:dyDescent="0.25">
      <c r="A31" s="39">
        <v>19</v>
      </c>
      <c r="B31" s="70" t="s">
        <v>39</v>
      </c>
      <c r="C31" s="63">
        <f t="shared" si="1"/>
        <v>180</v>
      </c>
      <c r="D31" s="8">
        <v>180</v>
      </c>
      <c r="E31" s="8"/>
      <c r="F31" s="64"/>
      <c r="G31" s="18"/>
      <c r="H31" s="10"/>
      <c r="I31" s="10"/>
      <c r="J31" s="10"/>
      <c r="K31" s="10"/>
      <c r="L31" s="10"/>
      <c r="M31" s="10"/>
      <c r="N31" s="10"/>
      <c r="O31" s="33"/>
    </row>
    <row r="32" spans="1:15" ht="19.5" customHeight="1" x14ac:dyDescent="0.25">
      <c r="A32" s="42">
        <v>20</v>
      </c>
      <c r="B32" s="71" t="s">
        <v>40</v>
      </c>
      <c r="C32" s="63">
        <f t="shared" si="1"/>
        <v>24.1</v>
      </c>
      <c r="D32" s="8">
        <v>24.1</v>
      </c>
      <c r="E32" s="8"/>
      <c r="F32" s="72"/>
      <c r="G32" s="18"/>
      <c r="H32" s="10"/>
      <c r="I32" s="10"/>
      <c r="J32" s="10"/>
      <c r="K32" s="10"/>
      <c r="L32" s="10"/>
      <c r="M32" s="10"/>
      <c r="N32" s="10"/>
      <c r="O32" s="33"/>
    </row>
    <row r="33" spans="1:15" ht="18" customHeight="1" x14ac:dyDescent="0.25">
      <c r="A33" s="39">
        <v>21</v>
      </c>
      <c r="B33" s="73" t="s">
        <v>41</v>
      </c>
      <c r="C33" s="63">
        <f t="shared" si="1"/>
        <v>40</v>
      </c>
      <c r="D33" s="8">
        <v>40</v>
      </c>
      <c r="E33" s="8"/>
      <c r="F33" s="74"/>
      <c r="G33" s="75"/>
      <c r="H33" s="10"/>
      <c r="I33" s="10"/>
      <c r="J33" s="10"/>
      <c r="K33" s="10"/>
      <c r="L33" s="10"/>
      <c r="M33" s="10"/>
      <c r="N33" s="10"/>
      <c r="O33" s="33"/>
    </row>
    <row r="34" spans="1:15" ht="26.25" customHeight="1" x14ac:dyDescent="0.25">
      <c r="A34" s="42">
        <v>22</v>
      </c>
      <c r="B34" s="73" t="s">
        <v>42</v>
      </c>
      <c r="C34" s="63">
        <f t="shared" si="1"/>
        <v>190</v>
      </c>
      <c r="D34" s="8">
        <v>190</v>
      </c>
      <c r="E34" s="8"/>
      <c r="F34" s="64"/>
      <c r="G34" s="18"/>
      <c r="H34" s="10"/>
      <c r="I34" s="10"/>
      <c r="J34" s="10"/>
      <c r="K34" s="10"/>
      <c r="L34" s="10"/>
      <c r="M34" s="10"/>
      <c r="N34" s="10"/>
      <c r="O34" s="33"/>
    </row>
    <row r="35" spans="1:15" ht="15.75" customHeight="1" x14ac:dyDescent="0.25">
      <c r="A35" s="39">
        <v>23</v>
      </c>
      <c r="B35" s="76" t="s">
        <v>43</v>
      </c>
      <c r="C35" s="63">
        <f t="shared" si="1"/>
        <v>35</v>
      </c>
      <c r="D35" s="8">
        <v>35</v>
      </c>
      <c r="E35" s="8"/>
      <c r="F35" s="64"/>
      <c r="G35" s="18"/>
      <c r="H35" s="77"/>
      <c r="I35" s="10"/>
      <c r="J35" s="10"/>
      <c r="K35" s="10"/>
      <c r="L35" s="10"/>
      <c r="M35" s="10"/>
      <c r="N35" s="10"/>
      <c r="O35" s="33"/>
    </row>
    <row r="36" spans="1:15" ht="16.5" customHeight="1" x14ac:dyDescent="0.25">
      <c r="A36" s="42">
        <v>24</v>
      </c>
      <c r="B36" s="78" t="s">
        <v>44</v>
      </c>
      <c r="C36" s="63">
        <f>D36+F36</f>
        <v>60</v>
      </c>
      <c r="D36" s="8">
        <v>60</v>
      </c>
      <c r="E36" s="8">
        <v>56</v>
      </c>
      <c r="F36" s="79"/>
      <c r="G36" s="80"/>
      <c r="H36" s="9"/>
      <c r="I36" s="10"/>
      <c r="J36" s="10"/>
      <c r="K36" s="10"/>
      <c r="L36" s="10"/>
      <c r="M36" s="10"/>
      <c r="N36" s="10"/>
      <c r="O36" s="33"/>
    </row>
    <row r="37" spans="1:15" ht="16.5" customHeight="1" x14ac:dyDescent="0.25">
      <c r="A37" s="39">
        <v>25</v>
      </c>
      <c r="B37" s="81" t="s">
        <v>45</v>
      </c>
      <c r="C37" s="59">
        <f>C38+C39</f>
        <v>1112</v>
      </c>
      <c r="D37" s="82">
        <f>D38+D39</f>
        <v>76.900000000000006</v>
      </c>
      <c r="E37" s="82">
        <f>E38+E39</f>
        <v>0</v>
      </c>
      <c r="F37" s="61">
        <f>F38+F39</f>
        <v>1035.0999999999999</v>
      </c>
      <c r="G37" s="83"/>
      <c r="H37" s="10"/>
      <c r="I37" s="10"/>
      <c r="J37" s="10"/>
      <c r="K37" s="10"/>
      <c r="L37" s="10"/>
      <c r="M37" s="10"/>
      <c r="N37" s="10"/>
      <c r="O37" s="33"/>
    </row>
    <row r="38" spans="1:15" ht="16.5" customHeight="1" x14ac:dyDescent="0.25">
      <c r="A38" s="42">
        <v>26</v>
      </c>
      <c r="B38" s="84" t="s">
        <v>46</v>
      </c>
      <c r="C38" s="63">
        <f>D38+F38</f>
        <v>76.900000000000006</v>
      </c>
      <c r="D38" s="8">
        <v>76.900000000000006</v>
      </c>
      <c r="E38" s="85"/>
      <c r="F38" s="86"/>
      <c r="G38" s="87"/>
      <c r="H38" s="10"/>
      <c r="I38" s="19"/>
      <c r="J38" s="10"/>
      <c r="K38" s="10"/>
      <c r="L38" s="10"/>
      <c r="M38" s="10"/>
      <c r="N38" s="10"/>
      <c r="O38" s="33"/>
    </row>
    <row r="39" spans="1:15" ht="15" customHeight="1" x14ac:dyDescent="0.25">
      <c r="A39" s="39">
        <v>27</v>
      </c>
      <c r="B39" s="84" t="s">
        <v>47</v>
      </c>
      <c r="C39" s="63">
        <f>D39+F39</f>
        <v>1035.0999999999999</v>
      </c>
      <c r="D39" s="88"/>
      <c r="E39" s="89"/>
      <c r="F39" s="90">
        <v>1035.0999999999999</v>
      </c>
      <c r="G39" s="87"/>
      <c r="H39" s="10"/>
      <c r="I39" s="10"/>
      <c r="J39" s="10"/>
      <c r="K39" s="10"/>
      <c r="L39" s="10"/>
      <c r="M39" s="10"/>
      <c r="N39" s="10"/>
      <c r="O39" s="33"/>
    </row>
    <row r="40" spans="1:15" ht="15" customHeight="1" thickBot="1" x14ac:dyDescent="0.3">
      <c r="A40" s="42">
        <v>28</v>
      </c>
      <c r="B40" s="91" t="s">
        <v>48</v>
      </c>
      <c r="C40" s="92">
        <f>D40+F40</f>
        <v>115.3</v>
      </c>
      <c r="D40" s="93">
        <v>115.3</v>
      </c>
      <c r="E40" s="93">
        <v>101.8</v>
      </c>
      <c r="F40" s="94"/>
      <c r="G40" s="18"/>
      <c r="H40" s="10"/>
      <c r="I40" s="10"/>
      <c r="J40" s="10"/>
      <c r="K40" s="10"/>
      <c r="L40" s="10"/>
      <c r="M40" s="10"/>
      <c r="N40" s="10"/>
      <c r="O40" s="33"/>
    </row>
    <row r="41" spans="1:15" ht="14.1" customHeight="1" thickBot="1" x14ac:dyDescent="0.3">
      <c r="A41" s="39">
        <v>29</v>
      </c>
      <c r="B41" s="95" t="s">
        <v>49</v>
      </c>
      <c r="C41" s="96">
        <f>C14+C36+C37+C40</f>
        <v>5769.5</v>
      </c>
      <c r="D41" s="97">
        <f>D14+D36+D37+D40</f>
        <v>4634.3999999999996</v>
      </c>
      <c r="E41" s="97">
        <f>E14+E36+E37+E40</f>
        <v>2626.8</v>
      </c>
      <c r="F41" s="98">
        <f>F14+F36+F37+F40</f>
        <v>1135.0999999999999</v>
      </c>
      <c r="G41" s="47"/>
      <c r="H41" s="10"/>
      <c r="I41" s="10"/>
      <c r="J41" s="10"/>
      <c r="K41" s="10"/>
      <c r="L41" s="10"/>
      <c r="M41" s="10"/>
      <c r="N41" s="10"/>
      <c r="O41" s="33"/>
    </row>
    <row r="42" spans="1:15" ht="14.1" customHeight="1" thickBot="1" x14ac:dyDescent="0.3">
      <c r="A42" s="42">
        <v>30</v>
      </c>
      <c r="B42" s="1006" t="s">
        <v>50</v>
      </c>
      <c r="C42" s="1007"/>
      <c r="D42" s="1007"/>
      <c r="E42" s="1007"/>
      <c r="F42" s="1008"/>
      <c r="G42" s="40"/>
      <c r="H42" s="10"/>
      <c r="I42" s="10"/>
      <c r="J42" s="10"/>
      <c r="K42" s="10"/>
      <c r="L42" s="10"/>
      <c r="M42" s="10"/>
      <c r="N42" s="10"/>
      <c r="O42" s="33"/>
    </row>
    <row r="43" spans="1:15" ht="14.1" customHeight="1" x14ac:dyDescent="0.25">
      <c r="A43" s="39">
        <v>31</v>
      </c>
      <c r="B43" s="99" t="s">
        <v>22</v>
      </c>
      <c r="C43" s="100">
        <f>C44+C45+C46+C47+C48+C49</f>
        <v>2159</v>
      </c>
      <c r="D43" s="101">
        <f>D44+D45+D46+D47+D48+D49</f>
        <v>2159</v>
      </c>
      <c r="E43" s="101">
        <f>E44+E45+E46+E47+E48+E49</f>
        <v>0</v>
      </c>
      <c r="F43" s="102">
        <f>F44+F45+F46+F47+F48+F49</f>
        <v>0</v>
      </c>
      <c r="G43" s="103"/>
      <c r="H43" s="10"/>
      <c r="I43" s="10"/>
      <c r="J43" s="10"/>
      <c r="K43" s="10"/>
      <c r="L43" s="10"/>
      <c r="M43" s="10"/>
      <c r="N43" s="10"/>
      <c r="O43" s="33"/>
    </row>
    <row r="44" spans="1:15" ht="14.1" customHeight="1" x14ac:dyDescent="0.25">
      <c r="A44" s="42">
        <v>32</v>
      </c>
      <c r="B44" s="50" t="s">
        <v>51</v>
      </c>
      <c r="C44" s="104">
        <f t="shared" ref="C44:C54" si="2">D44+F44</f>
        <v>1100</v>
      </c>
      <c r="D44" s="8">
        <v>1100</v>
      </c>
      <c r="E44" s="8"/>
      <c r="F44" s="64"/>
      <c r="G44" s="18"/>
      <c r="H44" s="10"/>
      <c r="I44" s="10"/>
      <c r="J44" s="10"/>
      <c r="K44" s="10"/>
      <c r="L44" s="10"/>
      <c r="M44" s="10"/>
      <c r="N44" s="10"/>
      <c r="O44" s="33"/>
    </row>
    <row r="45" spans="1:15" ht="27" customHeight="1" x14ac:dyDescent="0.25">
      <c r="A45" s="39">
        <v>33</v>
      </c>
      <c r="B45" s="73" t="s">
        <v>52</v>
      </c>
      <c r="C45" s="104">
        <f t="shared" si="2"/>
        <v>700</v>
      </c>
      <c r="D45" s="8">
        <v>700</v>
      </c>
      <c r="E45" s="8"/>
      <c r="F45" s="64"/>
      <c r="G45" s="18"/>
      <c r="H45" s="10"/>
      <c r="I45" s="10"/>
      <c r="J45" s="10"/>
      <c r="K45" s="10"/>
      <c r="L45" s="10"/>
      <c r="M45" s="10"/>
      <c r="N45" s="10"/>
      <c r="O45" s="33"/>
    </row>
    <row r="46" spans="1:15" ht="14.1" customHeight="1" x14ac:dyDescent="0.25">
      <c r="A46" s="42">
        <v>34</v>
      </c>
      <c r="B46" s="50" t="s">
        <v>53</v>
      </c>
      <c r="C46" s="104">
        <f t="shared" si="2"/>
        <v>290</v>
      </c>
      <c r="D46" s="8">
        <v>290</v>
      </c>
      <c r="E46" s="8"/>
      <c r="F46" s="64"/>
      <c r="G46" s="18"/>
      <c r="H46" s="10"/>
      <c r="I46" s="10"/>
      <c r="J46" s="10"/>
      <c r="K46" s="10"/>
      <c r="L46" s="10"/>
      <c r="M46" s="10"/>
      <c r="N46" s="10"/>
      <c r="O46" s="33"/>
    </row>
    <row r="47" spans="1:15" ht="27" customHeight="1" x14ac:dyDescent="0.25">
      <c r="A47" s="39">
        <v>35</v>
      </c>
      <c r="B47" s="105" t="s">
        <v>54</v>
      </c>
      <c r="C47" s="104">
        <f t="shared" si="2"/>
        <v>57</v>
      </c>
      <c r="D47" s="8">
        <v>57</v>
      </c>
      <c r="E47" s="12"/>
      <c r="F47" s="106"/>
      <c r="G47" s="80"/>
      <c r="H47" s="10"/>
      <c r="I47" s="10"/>
      <c r="J47" s="10"/>
      <c r="K47" s="10"/>
      <c r="L47" s="10"/>
      <c r="M47" s="10"/>
      <c r="N47" s="10"/>
      <c r="O47" s="33"/>
    </row>
    <row r="48" spans="1:15" ht="27.75" customHeight="1" x14ac:dyDescent="0.25">
      <c r="A48" s="42">
        <v>36</v>
      </c>
      <c r="B48" s="76" t="s">
        <v>55</v>
      </c>
      <c r="C48" s="104">
        <f t="shared" si="2"/>
        <v>10</v>
      </c>
      <c r="D48" s="8">
        <v>10</v>
      </c>
      <c r="E48" s="8"/>
      <c r="F48" s="106"/>
      <c r="G48" s="80"/>
      <c r="H48" s="10"/>
      <c r="I48" s="10"/>
      <c r="J48" s="10"/>
      <c r="K48" s="10"/>
      <c r="L48" s="10"/>
      <c r="M48" s="10"/>
      <c r="N48" s="10"/>
      <c r="O48" s="33"/>
    </row>
    <row r="49" spans="1:15" ht="14.1" customHeight="1" x14ac:dyDescent="0.25">
      <c r="A49" s="39">
        <v>37</v>
      </c>
      <c r="B49" s="107" t="s">
        <v>56</v>
      </c>
      <c r="C49" s="104">
        <f t="shared" si="2"/>
        <v>2</v>
      </c>
      <c r="D49" s="8">
        <v>2</v>
      </c>
      <c r="E49" s="8"/>
      <c r="F49" s="108"/>
      <c r="G49" s="109"/>
      <c r="H49" s="10"/>
      <c r="I49" s="10"/>
      <c r="J49" s="10"/>
      <c r="K49" s="10"/>
      <c r="L49" s="10"/>
      <c r="M49" s="10"/>
      <c r="N49" s="10"/>
      <c r="O49" s="33"/>
    </row>
    <row r="50" spans="1:15" ht="14.1" customHeight="1" x14ac:dyDescent="0.25">
      <c r="A50" s="42">
        <v>38</v>
      </c>
      <c r="B50" s="110" t="s">
        <v>57</v>
      </c>
      <c r="C50" s="104">
        <f t="shared" si="2"/>
        <v>20</v>
      </c>
      <c r="D50" s="8">
        <v>20</v>
      </c>
      <c r="E50" s="8"/>
      <c r="F50" s="108"/>
      <c r="G50" s="109"/>
      <c r="H50" s="10"/>
      <c r="I50" s="10"/>
      <c r="J50" s="10"/>
      <c r="K50" s="10"/>
      <c r="L50" s="10"/>
      <c r="M50" s="10"/>
      <c r="N50" s="10"/>
      <c r="O50" s="33"/>
    </row>
    <row r="51" spans="1:15" ht="14.1" customHeight="1" x14ac:dyDescent="0.25">
      <c r="A51" s="39">
        <v>39</v>
      </c>
      <c r="B51" s="110" t="s">
        <v>58</v>
      </c>
      <c r="C51" s="104">
        <f t="shared" si="2"/>
        <v>232.7</v>
      </c>
      <c r="D51" s="8">
        <v>232.7</v>
      </c>
      <c r="E51" s="8">
        <v>228.8</v>
      </c>
      <c r="F51" s="111"/>
      <c r="G51" s="112"/>
      <c r="H51" s="9"/>
      <c r="I51" s="10"/>
      <c r="J51" s="10"/>
      <c r="K51" s="10"/>
      <c r="L51" s="10"/>
      <c r="M51" s="10"/>
      <c r="N51" s="10"/>
      <c r="O51" s="33"/>
    </row>
    <row r="52" spans="1:15" ht="15.75" customHeight="1" x14ac:dyDescent="0.25">
      <c r="A52" s="42">
        <v>40</v>
      </c>
      <c r="B52" s="113" t="s">
        <v>59</v>
      </c>
      <c r="C52" s="104">
        <f t="shared" si="2"/>
        <v>232.84100000000001</v>
      </c>
      <c r="D52" s="8">
        <v>232.84100000000001</v>
      </c>
      <c r="E52" s="8">
        <v>181.4</v>
      </c>
      <c r="F52" s="111"/>
      <c r="G52" s="114"/>
      <c r="H52" s="9"/>
      <c r="I52" s="10"/>
      <c r="J52" s="10"/>
      <c r="K52" s="10"/>
      <c r="L52" s="10"/>
      <c r="M52" s="10"/>
      <c r="N52" s="10"/>
      <c r="O52" s="33"/>
    </row>
    <row r="53" spans="1:15" ht="14.1" customHeight="1" x14ac:dyDescent="0.25">
      <c r="A53" s="39">
        <v>41</v>
      </c>
      <c r="B53" s="115" t="s">
        <v>60</v>
      </c>
      <c r="C53" s="104">
        <f t="shared" si="2"/>
        <v>325.10000000000002</v>
      </c>
      <c r="D53" s="8">
        <v>325.10000000000002</v>
      </c>
      <c r="E53" s="8">
        <v>286.39999999999998</v>
      </c>
      <c r="F53" s="116"/>
      <c r="G53" s="83"/>
      <c r="H53" s="9"/>
      <c r="I53" s="10"/>
      <c r="J53" s="10"/>
      <c r="K53" s="10"/>
      <c r="L53" s="10"/>
      <c r="M53" s="10"/>
      <c r="N53" s="10"/>
      <c r="O53" s="33"/>
    </row>
    <row r="54" spans="1:15" ht="17.25" customHeight="1" thickBot="1" x14ac:dyDescent="0.3">
      <c r="A54" s="42">
        <v>42</v>
      </c>
      <c r="B54" s="117" t="s">
        <v>61</v>
      </c>
      <c r="C54" s="118">
        <f t="shared" si="2"/>
        <v>240.9</v>
      </c>
      <c r="D54" s="88">
        <v>240.9</v>
      </c>
      <c r="E54" s="88">
        <v>197.7</v>
      </c>
      <c r="F54" s="119"/>
      <c r="G54" s="120"/>
      <c r="H54" s="10"/>
      <c r="I54" s="10"/>
      <c r="J54" s="10"/>
      <c r="K54" s="10"/>
      <c r="L54" s="10"/>
      <c r="M54" s="10"/>
      <c r="N54" s="10"/>
      <c r="O54" s="33"/>
    </row>
    <row r="55" spans="1:15" ht="14.1" customHeight="1" thickBot="1" x14ac:dyDescent="0.3">
      <c r="A55" s="39">
        <v>43</v>
      </c>
      <c r="B55" s="95" t="s">
        <v>49</v>
      </c>
      <c r="C55" s="121">
        <f>C43+C51+C52+C53+C54+C50</f>
        <v>3210.5409999999997</v>
      </c>
      <c r="D55" s="122">
        <f>D43+D51+D52+D53+D54+D50</f>
        <v>3210.5409999999997</v>
      </c>
      <c r="E55" s="123">
        <f>E43+E51+E52+E53+E54+E50</f>
        <v>894.3</v>
      </c>
      <c r="F55" s="124">
        <f>F43+F51+F52+F53+F54+F50</f>
        <v>0</v>
      </c>
      <c r="G55" s="47"/>
      <c r="H55" s="9"/>
      <c r="I55" s="10"/>
      <c r="J55" s="10"/>
      <c r="K55" s="10"/>
      <c r="L55" s="10"/>
      <c r="M55" s="10"/>
      <c r="N55" s="10"/>
      <c r="O55" s="33"/>
    </row>
    <row r="56" spans="1:15" ht="14.1" customHeight="1" thickBot="1" x14ac:dyDescent="0.3">
      <c r="A56" s="42">
        <v>44</v>
      </c>
      <c r="B56" s="1006" t="s">
        <v>62</v>
      </c>
      <c r="C56" s="1000"/>
      <c r="D56" s="1000"/>
      <c r="E56" s="1000"/>
      <c r="F56" s="1001"/>
      <c r="G56" s="40"/>
      <c r="H56" s="10"/>
      <c r="I56" s="10"/>
      <c r="J56" s="10"/>
      <c r="K56" s="10"/>
      <c r="L56" s="10"/>
      <c r="M56" s="10"/>
      <c r="N56" s="10"/>
      <c r="O56" s="33"/>
    </row>
    <row r="57" spans="1:15" ht="14.1" customHeight="1" x14ac:dyDescent="0.25">
      <c r="A57" s="39">
        <v>45</v>
      </c>
      <c r="B57" s="125" t="s">
        <v>22</v>
      </c>
      <c r="C57" s="126">
        <f>C58+C68+C69+C67</f>
        <v>840</v>
      </c>
      <c r="D57" s="127">
        <f>D58+D68+D69+D67</f>
        <v>840</v>
      </c>
      <c r="E57" s="127">
        <f>E58+E68+E69+E67</f>
        <v>25</v>
      </c>
      <c r="F57" s="128">
        <f>F58+F68+F69+F67</f>
        <v>0</v>
      </c>
      <c r="G57" s="129"/>
      <c r="H57" s="10"/>
      <c r="I57" s="10"/>
      <c r="J57" s="10"/>
      <c r="K57" s="10"/>
      <c r="L57" s="10"/>
      <c r="M57" s="10"/>
      <c r="N57" s="10"/>
      <c r="O57" s="33"/>
    </row>
    <row r="58" spans="1:15" ht="14.1" customHeight="1" x14ac:dyDescent="0.25">
      <c r="A58" s="42">
        <v>46</v>
      </c>
      <c r="B58" s="130" t="s">
        <v>63</v>
      </c>
      <c r="C58" s="131">
        <f>C59+C60+C61+C62+C63+C64+C65+C66</f>
        <v>32</v>
      </c>
      <c r="D58" s="132">
        <f>D59+D60+D61+D62+D63+D64+D65+D66</f>
        <v>32</v>
      </c>
      <c r="E58" s="132">
        <f>E59+E60+E61+E62+E63+E64+E65+E66</f>
        <v>0</v>
      </c>
      <c r="F58" s="133">
        <f>F59+F60+F61+F62+F63+F64+F65+F66</f>
        <v>0</v>
      </c>
      <c r="G58" s="134"/>
      <c r="H58" s="11"/>
      <c r="I58" s="10"/>
      <c r="J58" s="10"/>
      <c r="K58" s="10"/>
      <c r="L58" s="10"/>
      <c r="M58" s="10"/>
      <c r="N58" s="10"/>
      <c r="O58" s="33"/>
    </row>
    <row r="59" spans="1:15" ht="14.1" customHeight="1" x14ac:dyDescent="0.25">
      <c r="A59" s="39">
        <v>47</v>
      </c>
      <c r="B59" s="49" t="s">
        <v>25</v>
      </c>
      <c r="C59" s="63">
        <f t="shared" ref="C59:C69" si="3">D59+F59</f>
        <v>3.8</v>
      </c>
      <c r="D59" s="8">
        <v>3.8</v>
      </c>
      <c r="E59" s="8"/>
      <c r="F59" s="52"/>
      <c r="G59" s="18"/>
      <c r="H59" s="11"/>
      <c r="I59" s="10"/>
      <c r="J59" s="10"/>
      <c r="K59" s="10"/>
      <c r="L59" s="10"/>
      <c r="M59" s="10"/>
      <c r="N59" s="10"/>
      <c r="O59" s="33"/>
    </row>
    <row r="60" spans="1:15" ht="14.1" customHeight="1" x14ac:dyDescent="0.25">
      <c r="A60" s="42">
        <v>48</v>
      </c>
      <c r="B60" s="49" t="s">
        <v>26</v>
      </c>
      <c r="C60" s="63">
        <f t="shared" si="3"/>
        <v>3</v>
      </c>
      <c r="D60" s="8">
        <v>3</v>
      </c>
      <c r="E60" s="8"/>
      <c r="F60" s="52"/>
      <c r="G60" s="18"/>
      <c r="H60" s="11"/>
      <c r="I60" s="10"/>
      <c r="J60" s="10"/>
      <c r="K60" s="10"/>
      <c r="L60" s="10"/>
      <c r="M60" s="10"/>
      <c r="N60" s="10"/>
      <c r="O60" s="33"/>
    </row>
    <row r="61" spans="1:15" ht="14.1" customHeight="1" x14ac:dyDescent="0.25">
      <c r="A61" s="39">
        <v>49</v>
      </c>
      <c r="B61" s="49" t="s">
        <v>27</v>
      </c>
      <c r="C61" s="63">
        <f t="shared" si="3"/>
        <v>12</v>
      </c>
      <c r="D61" s="8">
        <v>12</v>
      </c>
      <c r="E61" s="8"/>
      <c r="F61" s="52"/>
      <c r="G61" s="18"/>
      <c r="H61" s="11"/>
      <c r="I61" s="10"/>
      <c r="J61" s="10"/>
      <c r="K61" s="10"/>
      <c r="L61" s="10"/>
      <c r="M61" s="10"/>
      <c r="N61" s="10"/>
      <c r="O61" s="33"/>
    </row>
    <row r="62" spans="1:15" ht="14.1" customHeight="1" x14ac:dyDescent="0.25">
      <c r="A62" s="42">
        <v>50</v>
      </c>
      <c r="B62" s="50" t="s">
        <v>28</v>
      </c>
      <c r="C62" s="63">
        <f t="shared" si="3"/>
        <v>1.5</v>
      </c>
      <c r="D62" s="8">
        <v>1.5</v>
      </c>
      <c r="E62" s="8"/>
      <c r="F62" s="52"/>
      <c r="G62" s="18"/>
      <c r="H62" s="11"/>
      <c r="I62" s="10"/>
      <c r="J62" s="10"/>
      <c r="K62" s="10"/>
      <c r="L62" s="10"/>
      <c r="M62" s="10"/>
      <c r="N62" s="10"/>
      <c r="O62" s="33"/>
    </row>
    <row r="63" spans="1:15" ht="14.1" customHeight="1" x14ac:dyDescent="0.25">
      <c r="A63" s="39">
        <v>51</v>
      </c>
      <c r="B63" s="50" t="s">
        <v>29</v>
      </c>
      <c r="C63" s="63">
        <f t="shared" si="3"/>
        <v>0.2</v>
      </c>
      <c r="D63" s="8">
        <v>0.2</v>
      </c>
      <c r="E63" s="8"/>
      <c r="F63" s="52"/>
      <c r="G63" s="18"/>
      <c r="H63" s="11"/>
      <c r="I63" s="10"/>
      <c r="J63" s="10"/>
      <c r="K63" s="10"/>
      <c r="L63" s="10"/>
      <c r="M63" s="10"/>
      <c r="N63" s="10"/>
      <c r="O63" s="33"/>
    </row>
    <row r="64" spans="1:15" ht="14.1" customHeight="1" x14ac:dyDescent="0.25">
      <c r="A64" s="42">
        <v>52</v>
      </c>
      <c r="B64" s="50" t="s">
        <v>30</v>
      </c>
      <c r="C64" s="63">
        <f t="shared" si="3"/>
        <v>1.2</v>
      </c>
      <c r="D64" s="8">
        <v>1.2</v>
      </c>
      <c r="E64" s="8"/>
      <c r="F64" s="52"/>
      <c r="G64" s="18"/>
      <c r="H64" s="11"/>
      <c r="I64" s="10"/>
      <c r="J64" s="10"/>
      <c r="K64" s="10"/>
      <c r="L64" s="10"/>
      <c r="M64" s="10"/>
      <c r="N64" s="10"/>
      <c r="O64" s="33"/>
    </row>
    <row r="65" spans="1:15" ht="14.1" customHeight="1" x14ac:dyDescent="0.25">
      <c r="A65" s="39">
        <v>53</v>
      </c>
      <c r="B65" s="49" t="s">
        <v>31</v>
      </c>
      <c r="C65" s="63">
        <f t="shared" si="3"/>
        <v>0.8</v>
      </c>
      <c r="D65" s="8">
        <v>0.8</v>
      </c>
      <c r="E65" s="8"/>
      <c r="F65" s="52"/>
      <c r="G65" s="18"/>
      <c r="H65" s="11"/>
      <c r="I65" s="10"/>
      <c r="J65" s="10"/>
      <c r="K65" s="10"/>
      <c r="L65" s="10"/>
      <c r="M65" s="10"/>
      <c r="N65" s="10"/>
      <c r="O65" s="33"/>
    </row>
    <row r="66" spans="1:15" ht="14.1" customHeight="1" x14ac:dyDescent="0.25">
      <c r="A66" s="42">
        <v>54</v>
      </c>
      <c r="B66" s="76" t="s">
        <v>32</v>
      </c>
      <c r="C66" s="63">
        <f t="shared" si="3"/>
        <v>9.5</v>
      </c>
      <c r="D66" s="8">
        <v>9.5</v>
      </c>
      <c r="E66" s="12"/>
      <c r="F66" s="79"/>
      <c r="G66" s="80"/>
      <c r="H66" s="11"/>
      <c r="I66" s="10"/>
      <c r="J66" s="10"/>
      <c r="K66" s="10"/>
      <c r="L66" s="10"/>
      <c r="M66" s="10"/>
      <c r="N66" s="10"/>
      <c r="O66" s="33"/>
    </row>
    <row r="67" spans="1:15" ht="15" customHeight="1" x14ac:dyDescent="0.25">
      <c r="A67" s="39">
        <v>55</v>
      </c>
      <c r="B67" s="76" t="s">
        <v>64</v>
      </c>
      <c r="C67" s="63">
        <f t="shared" si="3"/>
        <v>800</v>
      </c>
      <c r="D67" s="8">
        <v>800</v>
      </c>
      <c r="E67" s="12">
        <v>25</v>
      </c>
      <c r="F67" s="79"/>
      <c r="G67" s="80"/>
      <c r="H67" s="11"/>
      <c r="I67" s="10"/>
      <c r="J67" s="10"/>
      <c r="K67" s="10"/>
      <c r="L67" s="10"/>
      <c r="M67" s="10"/>
      <c r="N67" s="10"/>
      <c r="O67" s="33"/>
    </row>
    <row r="68" spans="1:15" ht="14.1" customHeight="1" x14ac:dyDescent="0.25">
      <c r="A68" s="42">
        <v>56</v>
      </c>
      <c r="B68" s="73" t="s">
        <v>65</v>
      </c>
      <c r="C68" s="63">
        <f t="shared" si="3"/>
        <v>3</v>
      </c>
      <c r="D68" s="8">
        <v>3</v>
      </c>
      <c r="E68" s="12"/>
      <c r="F68" s="79"/>
      <c r="G68" s="80"/>
      <c r="H68" s="11"/>
      <c r="I68" s="10"/>
      <c r="J68" s="10"/>
      <c r="K68" s="10"/>
      <c r="L68" s="10"/>
      <c r="M68" s="10"/>
      <c r="N68" s="10"/>
      <c r="O68" s="33"/>
    </row>
    <row r="69" spans="1:15" ht="15" customHeight="1" thickBot="1" x14ac:dyDescent="0.3">
      <c r="A69" s="39">
        <v>57</v>
      </c>
      <c r="B69" s="135" t="s">
        <v>66</v>
      </c>
      <c r="C69" s="92">
        <f t="shared" si="3"/>
        <v>5</v>
      </c>
      <c r="D69" s="93">
        <v>5</v>
      </c>
      <c r="E69" s="136"/>
      <c r="F69" s="137"/>
      <c r="G69" s="80"/>
      <c r="H69" s="11"/>
      <c r="I69" s="10"/>
      <c r="J69" s="10"/>
      <c r="K69" s="10"/>
      <c r="L69" s="10"/>
      <c r="M69" s="10"/>
      <c r="N69" s="10"/>
      <c r="O69" s="33"/>
    </row>
    <row r="70" spans="1:15" ht="14.1" customHeight="1" thickBot="1" x14ac:dyDescent="0.3">
      <c r="A70" s="42">
        <v>58</v>
      </c>
      <c r="B70" s="95" t="s">
        <v>49</v>
      </c>
      <c r="C70" s="138">
        <f>C57</f>
        <v>840</v>
      </c>
      <c r="D70" s="139">
        <f>D57</f>
        <v>840</v>
      </c>
      <c r="E70" s="139">
        <f>E57</f>
        <v>25</v>
      </c>
      <c r="F70" s="140">
        <f>F57</f>
        <v>0</v>
      </c>
      <c r="G70" s="141"/>
      <c r="H70" s="11"/>
      <c r="I70" s="10"/>
      <c r="J70" s="10"/>
      <c r="K70" s="10"/>
      <c r="L70" s="10"/>
      <c r="M70" s="10"/>
      <c r="N70" s="10"/>
      <c r="O70" s="33"/>
    </row>
    <row r="71" spans="1:15" ht="14.1" customHeight="1" thickBot="1" x14ac:dyDescent="0.3">
      <c r="A71" s="39">
        <v>59</v>
      </c>
      <c r="B71" s="1006" t="s">
        <v>67</v>
      </c>
      <c r="C71" s="1000"/>
      <c r="D71" s="1000"/>
      <c r="E71" s="1000"/>
      <c r="F71" s="1001"/>
      <c r="G71" s="40"/>
      <c r="H71" s="142"/>
      <c r="I71" s="10"/>
      <c r="J71" s="10"/>
      <c r="K71" s="10"/>
      <c r="L71" s="10"/>
      <c r="M71" s="10"/>
      <c r="N71" s="10"/>
      <c r="O71" s="33"/>
    </row>
    <row r="72" spans="1:15" ht="14.25" customHeight="1" x14ac:dyDescent="0.25">
      <c r="A72" s="42">
        <v>60</v>
      </c>
      <c r="B72" s="99" t="s">
        <v>22</v>
      </c>
      <c r="C72" s="143">
        <f>C73+C82+C91+C95+C96+C98+C99+C94+C97</f>
        <v>1979.412</v>
      </c>
      <c r="D72" s="175">
        <f t="shared" ref="D72:F72" si="4">D73+D82+D91+D95+D96+D98+D99+D94+D97</f>
        <v>1899.412</v>
      </c>
      <c r="E72" s="175">
        <f t="shared" si="4"/>
        <v>0</v>
      </c>
      <c r="F72" s="176">
        <f t="shared" si="4"/>
        <v>80</v>
      </c>
      <c r="G72" s="103"/>
      <c r="H72" s="11"/>
      <c r="I72" s="10"/>
      <c r="J72" s="10"/>
      <c r="K72" s="10"/>
      <c r="L72" s="10"/>
      <c r="M72" s="10"/>
      <c r="N72" s="10"/>
      <c r="O72" s="33"/>
    </row>
    <row r="73" spans="1:15" ht="14.1" customHeight="1" x14ac:dyDescent="0.25">
      <c r="A73" s="39">
        <v>61</v>
      </c>
      <c r="B73" s="144" t="s">
        <v>68</v>
      </c>
      <c r="C73" s="145">
        <f>C74+C75+C76+C77+C78+C79+C80+C81</f>
        <v>160</v>
      </c>
      <c r="D73" s="146">
        <f>D74+D75+D76+D77+D78+D79+D80+D81</f>
        <v>160</v>
      </c>
      <c r="E73" s="146">
        <f>E74+E75+E76+E77+E78+E79+E80+E81</f>
        <v>0</v>
      </c>
      <c r="F73" s="147">
        <f>F74+F75+F76+F77+F78+F79+F80+F81</f>
        <v>0</v>
      </c>
      <c r="G73" s="148"/>
      <c r="H73" s="11"/>
      <c r="I73" s="10"/>
      <c r="J73" s="10"/>
      <c r="K73" s="10"/>
      <c r="L73" s="10"/>
      <c r="M73" s="10"/>
      <c r="N73" s="10"/>
      <c r="O73" s="33"/>
    </row>
    <row r="74" spans="1:15" ht="14.1" customHeight="1" x14ac:dyDescent="0.25">
      <c r="A74" s="42">
        <v>62</v>
      </c>
      <c r="B74" s="49" t="s">
        <v>25</v>
      </c>
      <c r="C74" s="50">
        <f t="shared" ref="C74:C81" si="5">D74+F74</f>
        <v>9.8000000000000007</v>
      </c>
      <c r="D74" s="51">
        <v>9.8000000000000007</v>
      </c>
      <c r="E74" s="51"/>
      <c r="F74" s="52"/>
      <c r="G74" s="18"/>
      <c r="H74" s="11"/>
      <c r="I74" s="10"/>
      <c r="J74" s="10"/>
      <c r="K74" s="10"/>
      <c r="L74" s="10"/>
      <c r="M74" s="10"/>
      <c r="N74" s="10"/>
      <c r="O74" s="33"/>
    </row>
    <row r="75" spans="1:15" ht="14.1" customHeight="1" x14ac:dyDescent="0.25">
      <c r="A75" s="39">
        <v>63</v>
      </c>
      <c r="B75" s="49" t="s">
        <v>26</v>
      </c>
      <c r="C75" s="50">
        <f t="shared" si="5"/>
        <v>1.8</v>
      </c>
      <c r="D75" s="149">
        <v>1.8</v>
      </c>
      <c r="E75" s="149"/>
      <c r="F75" s="52"/>
      <c r="G75" s="18"/>
      <c r="H75" s="11"/>
      <c r="I75" s="10"/>
      <c r="J75" s="10"/>
      <c r="K75" s="10"/>
      <c r="L75" s="10"/>
      <c r="M75" s="10"/>
      <c r="N75" s="10"/>
      <c r="O75" s="33"/>
    </row>
    <row r="76" spans="1:15" ht="14.1" customHeight="1" x14ac:dyDescent="0.25">
      <c r="A76" s="42">
        <v>64</v>
      </c>
      <c r="B76" s="49" t="s">
        <v>27</v>
      </c>
      <c r="C76" s="50">
        <f t="shared" si="5"/>
        <v>49</v>
      </c>
      <c r="D76" s="8">
        <v>49</v>
      </c>
      <c r="E76" s="8"/>
      <c r="F76" s="52"/>
      <c r="G76" s="150"/>
      <c r="H76" s="11"/>
      <c r="I76" s="10"/>
      <c r="J76" s="10"/>
      <c r="K76" s="10"/>
      <c r="L76" s="10"/>
      <c r="M76" s="10"/>
      <c r="N76" s="10"/>
      <c r="O76" s="33"/>
    </row>
    <row r="77" spans="1:15" ht="14.1" customHeight="1" x14ac:dyDescent="0.25">
      <c r="A77" s="39">
        <v>65</v>
      </c>
      <c r="B77" s="49" t="s">
        <v>28</v>
      </c>
      <c r="C77" s="50">
        <f t="shared" si="5"/>
        <v>8.6999999999999993</v>
      </c>
      <c r="D77" s="8">
        <v>8.6999999999999993</v>
      </c>
      <c r="E77" s="8"/>
      <c r="F77" s="52"/>
      <c r="G77" s="18"/>
      <c r="H77" s="11"/>
      <c r="I77" s="10"/>
      <c r="J77" s="10"/>
      <c r="K77" s="10"/>
      <c r="L77" s="10"/>
      <c r="M77" s="10"/>
      <c r="N77" s="10"/>
      <c r="O77" s="33"/>
    </row>
    <row r="78" spans="1:15" ht="14.1" customHeight="1" x14ac:dyDescent="0.25">
      <c r="A78" s="42">
        <v>66</v>
      </c>
      <c r="B78" s="49" t="s">
        <v>29</v>
      </c>
      <c r="C78" s="50">
        <f t="shared" si="5"/>
        <v>6.6</v>
      </c>
      <c r="D78" s="8">
        <v>6.6</v>
      </c>
      <c r="E78" s="8"/>
      <c r="F78" s="52"/>
      <c r="G78" s="18"/>
      <c r="H78" s="11"/>
      <c r="I78" s="10"/>
      <c r="J78" s="10"/>
      <c r="K78" s="10"/>
      <c r="L78" s="10"/>
      <c r="M78" s="10"/>
      <c r="N78" s="10"/>
      <c r="O78" s="33"/>
    </row>
    <row r="79" spans="1:15" ht="14.1" customHeight="1" x14ac:dyDescent="0.25">
      <c r="A79" s="39">
        <v>67</v>
      </c>
      <c r="B79" s="49" t="s">
        <v>30</v>
      </c>
      <c r="C79" s="50">
        <f t="shared" si="5"/>
        <v>19.2</v>
      </c>
      <c r="D79" s="8">
        <v>19.2</v>
      </c>
      <c r="E79" s="8"/>
      <c r="F79" s="52"/>
      <c r="G79" s="18"/>
      <c r="H79" s="11"/>
      <c r="I79" s="10"/>
      <c r="J79" s="10"/>
      <c r="K79" s="10"/>
      <c r="L79" s="10"/>
      <c r="M79" s="10"/>
      <c r="N79" s="10"/>
      <c r="O79" s="33"/>
    </row>
    <row r="80" spans="1:15" ht="14.1" customHeight="1" x14ac:dyDescent="0.25">
      <c r="A80" s="42">
        <v>68</v>
      </c>
      <c r="B80" s="49" t="s">
        <v>31</v>
      </c>
      <c r="C80" s="50">
        <f t="shared" si="5"/>
        <v>13</v>
      </c>
      <c r="D80" s="8">
        <v>13</v>
      </c>
      <c r="E80" s="8"/>
      <c r="F80" s="52"/>
      <c r="G80" s="18"/>
      <c r="H80" s="11"/>
      <c r="I80" s="10"/>
      <c r="J80" s="10"/>
      <c r="K80" s="10"/>
      <c r="L80" s="10"/>
      <c r="M80" s="10"/>
      <c r="N80" s="10"/>
      <c r="O80" s="33"/>
    </row>
    <row r="81" spans="1:15" ht="14.1" customHeight="1" x14ac:dyDescent="0.25">
      <c r="A81" s="39">
        <v>69</v>
      </c>
      <c r="B81" s="151" t="s">
        <v>32</v>
      </c>
      <c r="C81" s="50">
        <f t="shared" si="5"/>
        <v>51.9</v>
      </c>
      <c r="D81" s="8">
        <v>51.9</v>
      </c>
      <c r="E81" s="85"/>
      <c r="F81" s="152"/>
      <c r="G81" s="153"/>
      <c r="H81" s="11"/>
      <c r="I81" s="10"/>
      <c r="J81" s="10"/>
      <c r="K81" s="10"/>
      <c r="L81" s="10"/>
      <c r="M81" s="10"/>
      <c r="N81" s="10"/>
      <c r="O81" s="33"/>
    </row>
    <row r="82" spans="1:15" ht="14.1" customHeight="1" x14ac:dyDescent="0.25">
      <c r="A82" s="42">
        <v>70</v>
      </c>
      <c r="B82" s="144" t="s">
        <v>69</v>
      </c>
      <c r="C82" s="145">
        <f>C83+C84+C85+C86+C87+C88+C89+C90</f>
        <v>125.5</v>
      </c>
      <c r="D82" s="154">
        <f>D83+D84+D85+D86+D87+D88+D89+D90</f>
        <v>125.5</v>
      </c>
      <c r="E82" s="154">
        <f>E83+E84+E85+E86+E87+E88+E89+E90</f>
        <v>0</v>
      </c>
      <c r="F82" s="147">
        <f>F83+F84+F85+F86+F87+F88+F89+F90</f>
        <v>0</v>
      </c>
      <c r="G82" s="155"/>
      <c r="H82" s="11"/>
      <c r="I82" s="10"/>
      <c r="J82" s="10"/>
      <c r="K82" s="10"/>
      <c r="L82" s="10"/>
      <c r="M82" s="10"/>
      <c r="N82" s="10"/>
      <c r="O82" s="33"/>
    </row>
    <row r="83" spans="1:15" ht="14.1" customHeight="1" x14ac:dyDescent="0.25">
      <c r="A83" s="39">
        <v>71</v>
      </c>
      <c r="B83" s="49" t="s">
        <v>25</v>
      </c>
      <c r="C83" s="50">
        <f t="shared" ref="C83:C90" si="6">D83+F83</f>
        <v>11</v>
      </c>
      <c r="D83" s="8">
        <v>11</v>
      </c>
      <c r="E83" s="8"/>
      <c r="F83" s="52"/>
      <c r="G83" s="156"/>
      <c r="H83" s="11"/>
      <c r="I83" s="10"/>
      <c r="J83" s="10"/>
      <c r="K83" s="10"/>
      <c r="L83" s="10"/>
      <c r="M83" s="10"/>
      <c r="N83" s="10"/>
      <c r="O83" s="33"/>
    </row>
    <row r="84" spans="1:15" ht="14.1" customHeight="1" x14ac:dyDescent="0.25">
      <c r="A84" s="42">
        <v>72</v>
      </c>
      <c r="B84" s="49" t="s">
        <v>26</v>
      </c>
      <c r="C84" s="50">
        <f t="shared" si="6"/>
        <v>5.7</v>
      </c>
      <c r="D84" s="8">
        <v>5.7</v>
      </c>
      <c r="E84" s="8"/>
      <c r="F84" s="52"/>
      <c r="G84" s="156"/>
      <c r="H84" s="11"/>
      <c r="I84" s="10"/>
      <c r="J84" s="10"/>
      <c r="K84" s="10"/>
      <c r="L84" s="10"/>
      <c r="M84" s="10"/>
      <c r="N84" s="10"/>
      <c r="O84" s="33"/>
    </row>
    <row r="85" spans="1:15" ht="14.1" customHeight="1" x14ac:dyDescent="0.25">
      <c r="A85" s="39">
        <v>73</v>
      </c>
      <c r="B85" s="49" t="s">
        <v>27</v>
      </c>
      <c r="C85" s="50">
        <f t="shared" si="6"/>
        <v>30</v>
      </c>
      <c r="D85" s="8">
        <v>30</v>
      </c>
      <c r="E85" s="8"/>
      <c r="F85" s="52"/>
      <c r="G85" s="156"/>
      <c r="H85" s="11"/>
      <c r="I85" s="10"/>
      <c r="J85" s="10"/>
      <c r="K85" s="10"/>
      <c r="L85" s="10"/>
      <c r="M85" s="10"/>
      <c r="N85" s="10"/>
      <c r="O85" s="33"/>
    </row>
    <row r="86" spans="1:15" ht="14.1" customHeight="1" x14ac:dyDescent="0.25">
      <c r="A86" s="42">
        <v>74</v>
      </c>
      <c r="B86" s="49" t="s">
        <v>28</v>
      </c>
      <c r="C86" s="50">
        <f t="shared" si="6"/>
        <v>9</v>
      </c>
      <c r="D86" s="8">
        <v>9</v>
      </c>
      <c r="E86" s="8"/>
      <c r="F86" s="52"/>
      <c r="G86" s="156"/>
      <c r="H86" s="11"/>
      <c r="I86" s="10"/>
      <c r="J86" s="10"/>
      <c r="K86" s="10"/>
      <c r="L86" s="10"/>
      <c r="M86" s="10"/>
      <c r="N86" s="10"/>
      <c r="O86" s="33"/>
    </row>
    <row r="87" spans="1:15" ht="14.1" customHeight="1" x14ac:dyDescent="0.25">
      <c r="A87" s="39">
        <v>75</v>
      </c>
      <c r="B87" s="49" t="s">
        <v>29</v>
      </c>
      <c r="C87" s="50">
        <f t="shared" si="6"/>
        <v>3.8</v>
      </c>
      <c r="D87" s="8">
        <v>3.8</v>
      </c>
      <c r="E87" s="8"/>
      <c r="F87" s="52"/>
      <c r="G87" s="156"/>
      <c r="H87" s="11"/>
      <c r="I87" s="10"/>
      <c r="J87" s="10"/>
      <c r="K87" s="10"/>
      <c r="L87" s="10"/>
      <c r="M87" s="10"/>
      <c r="N87" s="10"/>
      <c r="O87" s="33"/>
    </row>
    <row r="88" spans="1:15" ht="14.1" customHeight="1" x14ac:dyDescent="0.25">
      <c r="A88" s="42">
        <v>76</v>
      </c>
      <c r="B88" s="49" t="s">
        <v>30</v>
      </c>
      <c r="C88" s="50">
        <f t="shared" si="6"/>
        <v>17</v>
      </c>
      <c r="D88" s="8">
        <v>17</v>
      </c>
      <c r="E88" s="8"/>
      <c r="F88" s="52"/>
      <c r="G88" s="156"/>
      <c r="H88" s="11"/>
      <c r="I88" s="10"/>
      <c r="J88" s="10"/>
      <c r="K88" s="10"/>
      <c r="L88" s="10"/>
      <c r="M88" s="10"/>
      <c r="N88" s="10"/>
      <c r="O88" s="33"/>
    </row>
    <row r="89" spans="1:15" ht="14.1" customHeight="1" x14ac:dyDescent="0.25">
      <c r="A89" s="39">
        <v>77</v>
      </c>
      <c r="B89" s="50" t="s">
        <v>31</v>
      </c>
      <c r="C89" s="50">
        <f t="shared" si="6"/>
        <v>6</v>
      </c>
      <c r="D89" s="8">
        <v>6</v>
      </c>
      <c r="E89" s="8"/>
      <c r="F89" s="52"/>
      <c r="G89" s="156"/>
      <c r="H89" s="11"/>
      <c r="I89" s="10"/>
      <c r="J89" s="10"/>
      <c r="K89" s="10"/>
      <c r="L89" s="10"/>
      <c r="M89" s="10"/>
      <c r="N89" s="10"/>
      <c r="O89" s="33"/>
    </row>
    <row r="90" spans="1:15" ht="14.1" customHeight="1" x14ac:dyDescent="0.25">
      <c r="A90" s="42">
        <v>78</v>
      </c>
      <c r="B90" s="151" t="s">
        <v>32</v>
      </c>
      <c r="C90" s="50">
        <f t="shared" si="6"/>
        <v>43</v>
      </c>
      <c r="D90" s="8">
        <v>43</v>
      </c>
      <c r="E90" s="85"/>
      <c r="F90" s="152"/>
      <c r="G90" s="157"/>
      <c r="H90" s="158"/>
      <c r="I90" s="10"/>
      <c r="J90" s="10"/>
      <c r="K90" s="10"/>
      <c r="L90" s="10"/>
      <c r="M90" s="10"/>
      <c r="N90" s="10"/>
      <c r="O90" s="33"/>
    </row>
    <row r="91" spans="1:15" ht="14.1" customHeight="1" x14ac:dyDescent="0.25">
      <c r="A91" s="39">
        <v>79</v>
      </c>
      <c r="B91" s="81" t="s">
        <v>70</v>
      </c>
      <c r="C91" s="145">
        <f>C92+C93</f>
        <v>520</v>
      </c>
      <c r="D91" s="154">
        <f>D92+D93</f>
        <v>520</v>
      </c>
      <c r="E91" s="154">
        <f>E92+E93</f>
        <v>0</v>
      </c>
      <c r="F91" s="147">
        <f>F92+F93</f>
        <v>0</v>
      </c>
      <c r="G91" s="159"/>
      <c r="H91" s="160"/>
      <c r="I91" s="33"/>
      <c r="J91" s="10"/>
      <c r="K91" s="10"/>
      <c r="L91" s="10"/>
      <c r="M91" s="10"/>
      <c r="N91" s="10"/>
      <c r="O91" s="33"/>
    </row>
    <row r="92" spans="1:15" ht="14.1" customHeight="1" x14ac:dyDescent="0.25">
      <c r="A92" s="42">
        <v>80</v>
      </c>
      <c r="B92" s="50" t="s">
        <v>27</v>
      </c>
      <c r="C92" s="50">
        <f t="shared" ref="C92:C99" si="7">D92+F92</f>
        <v>240</v>
      </c>
      <c r="D92" s="8">
        <v>240</v>
      </c>
      <c r="E92" s="8"/>
      <c r="F92" s="52"/>
      <c r="G92" s="83"/>
      <c r="H92" s="33"/>
      <c r="I92" s="33"/>
      <c r="J92" s="10"/>
      <c r="K92" s="10"/>
      <c r="L92" s="10"/>
      <c r="M92" s="10"/>
      <c r="N92" s="10"/>
      <c r="O92" s="33"/>
    </row>
    <row r="93" spans="1:15" ht="14.1" customHeight="1" x14ac:dyDescent="0.25">
      <c r="A93" s="39">
        <v>81</v>
      </c>
      <c r="B93" s="70" t="s">
        <v>32</v>
      </c>
      <c r="C93" s="50">
        <f t="shared" si="7"/>
        <v>280</v>
      </c>
      <c r="D93" s="8">
        <v>280</v>
      </c>
      <c r="E93" s="8"/>
      <c r="F93" s="52"/>
      <c r="G93" s="18"/>
      <c r="H93" s="33"/>
      <c r="I93" s="33"/>
      <c r="J93" s="10"/>
      <c r="K93" s="10"/>
      <c r="L93" s="10"/>
      <c r="M93" s="10"/>
      <c r="N93" s="10"/>
      <c r="O93" s="33"/>
    </row>
    <row r="94" spans="1:15" ht="27.75" customHeight="1" x14ac:dyDescent="0.25">
      <c r="A94" s="42">
        <v>82</v>
      </c>
      <c r="B94" s="73" t="s">
        <v>71</v>
      </c>
      <c r="C94" s="50">
        <f t="shared" si="7"/>
        <v>180</v>
      </c>
      <c r="D94" s="8">
        <v>180</v>
      </c>
      <c r="E94" s="8"/>
      <c r="F94" s="52"/>
      <c r="G94" s="18"/>
      <c r="H94" s="161"/>
      <c r="I94" s="48"/>
      <c r="J94" s="10"/>
      <c r="K94" s="10"/>
      <c r="L94" s="10"/>
      <c r="M94" s="10"/>
      <c r="N94" s="10"/>
      <c r="O94" s="33"/>
    </row>
    <row r="95" spans="1:15" ht="29.25" customHeight="1" x14ac:dyDescent="0.25">
      <c r="A95" s="39">
        <v>83</v>
      </c>
      <c r="B95" s="877" t="s">
        <v>72</v>
      </c>
      <c r="C95" s="50">
        <f t="shared" si="7"/>
        <v>161.81200000000001</v>
      </c>
      <c r="D95" s="8">
        <v>161.81200000000001</v>
      </c>
      <c r="E95" s="8"/>
      <c r="F95" s="52"/>
      <c r="G95" s="18"/>
      <c r="H95" s="48"/>
      <c r="I95" s="48"/>
      <c r="J95" s="10"/>
      <c r="K95" s="10"/>
      <c r="L95" s="10"/>
      <c r="M95" s="10"/>
      <c r="N95" s="10"/>
      <c r="O95" s="33"/>
    </row>
    <row r="96" spans="1:15" ht="14.1" customHeight="1" x14ac:dyDescent="0.25">
      <c r="A96" s="42">
        <v>84</v>
      </c>
      <c r="B96" s="73" t="s">
        <v>73</v>
      </c>
      <c r="C96" s="50">
        <f t="shared" si="7"/>
        <v>20</v>
      </c>
      <c r="D96" s="8">
        <v>20</v>
      </c>
      <c r="E96" s="8"/>
      <c r="F96" s="52"/>
      <c r="G96" s="18"/>
      <c r="H96" s="48"/>
      <c r="I96" s="48"/>
      <c r="J96" s="10"/>
      <c r="K96" s="10"/>
      <c r="L96" s="10"/>
      <c r="M96" s="10"/>
      <c r="N96" s="10"/>
      <c r="O96" s="33"/>
    </row>
    <row r="97" spans="1:15" ht="14.1" customHeight="1" x14ac:dyDescent="0.25">
      <c r="A97" s="39">
        <v>85</v>
      </c>
      <c r="B97" s="162" t="s">
        <v>74</v>
      </c>
      <c r="C97" s="50">
        <f t="shared" si="7"/>
        <v>50</v>
      </c>
      <c r="D97" s="88">
        <v>50</v>
      </c>
      <c r="E97" s="88"/>
      <c r="F97" s="163"/>
      <c r="G97" s="18"/>
      <c r="H97" s="48"/>
      <c r="I97" s="48"/>
      <c r="J97" s="10"/>
      <c r="K97" s="10"/>
      <c r="L97" s="10"/>
      <c r="M97" s="10"/>
      <c r="N97" s="10"/>
      <c r="O97" s="33"/>
    </row>
    <row r="98" spans="1:15" ht="14.1" customHeight="1" x14ac:dyDescent="0.25">
      <c r="A98" s="42">
        <v>86</v>
      </c>
      <c r="B98" s="162" t="s">
        <v>75</v>
      </c>
      <c r="C98" s="50">
        <f t="shared" si="7"/>
        <v>622.1</v>
      </c>
      <c r="D98" s="88">
        <v>542.1</v>
      </c>
      <c r="E98" s="88"/>
      <c r="F98" s="163">
        <v>80</v>
      </c>
      <c r="G98" s="18"/>
      <c r="H98" s="77"/>
      <c r="I98" s="48"/>
      <c r="J98" s="19"/>
      <c r="K98" s="10"/>
      <c r="L98" s="10"/>
      <c r="M98" s="10"/>
      <c r="N98" s="10"/>
      <c r="O98" s="33"/>
    </row>
    <row r="99" spans="1:15" ht="14.1" customHeight="1" thickBot="1" x14ac:dyDescent="0.3">
      <c r="A99" s="39">
        <v>87</v>
      </c>
      <c r="B99" s="164" t="s">
        <v>76</v>
      </c>
      <c r="C99" s="92">
        <f t="shared" si="7"/>
        <v>140</v>
      </c>
      <c r="D99" s="93">
        <v>140</v>
      </c>
      <c r="E99" s="93"/>
      <c r="F99" s="165"/>
      <c r="G99" s="18"/>
      <c r="H99" s="9"/>
      <c r="I99" s="10"/>
      <c r="J99" s="10"/>
      <c r="K99" s="10"/>
      <c r="L99" s="10"/>
      <c r="M99" s="10"/>
      <c r="N99" s="10"/>
      <c r="O99" s="33"/>
    </row>
    <row r="100" spans="1:15" ht="14.1" customHeight="1" thickBot="1" x14ac:dyDescent="0.3">
      <c r="A100" s="42">
        <v>88</v>
      </c>
      <c r="B100" s="95" t="s">
        <v>49</v>
      </c>
      <c r="C100" s="96">
        <f>C72</f>
        <v>1979.412</v>
      </c>
      <c r="D100" s="97">
        <f>D72</f>
        <v>1899.412</v>
      </c>
      <c r="E100" s="97">
        <f>E72</f>
        <v>0</v>
      </c>
      <c r="F100" s="166">
        <f>F72</f>
        <v>80</v>
      </c>
      <c r="G100" s="167"/>
      <c r="H100" s="10"/>
      <c r="I100" s="10"/>
      <c r="J100" s="10"/>
      <c r="K100" s="10"/>
      <c r="L100" s="10"/>
      <c r="M100" s="10"/>
      <c r="N100" s="10"/>
      <c r="O100" s="33"/>
    </row>
    <row r="101" spans="1:15" ht="14.1" customHeight="1" thickBot="1" x14ac:dyDescent="0.3">
      <c r="A101" s="39">
        <v>89</v>
      </c>
      <c r="B101" s="993" t="s">
        <v>77</v>
      </c>
      <c r="C101" s="994"/>
      <c r="D101" s="994"/>
      <c r="E101" s="994"/>
      <c r="F101" s="995"/>
      <c r="G101" s="168"/>
      <c r="H101" s="10"/>
      <c r="I101" s="10"/>
      <c r="J101" s="10"/>
      <c r="K101" s="10"/>
      <c r="L101" s="10"/>
      <c r="M101" s="10"/>
      <c r="N101" s="10"/>
      <c r="O101" s="33"/>
    </row>
    <row r="102" spans="1:15" ht="14.1" customHeight="1" x14ac:dyDescent="0.25">
      <c r="A102" s="42">
        <v>90</v>
      </c>
      <c r="B102" s="169" t="s">
        <v>22</v>
      </c>
      <c r="C102" s="170">
        <f>C103</f>
        <v>500</v>
      </c>
      <c r="D102" s="170">
        <f>D103</f>
        <v>63.1</v>
      </c>
      <c r="E102" s="170">
        <f>E103</f>
        <v>0</v>
      </c>
      <c r="F102" s="170">
        <f>F103</f>
        <v>436.9</v>
      </c>
      <c r="G102" s="103"/>
      <c r="H102" s="10"/>
      <c r="I102" s="10"/>
      <c r="J102" s="10"/>
      <c r="K102" s="10"/>
      <c r="L102" s="10"/>
      <c r="M102" s="10"/>
      <c r="N102" s="10"/>
      <c r="O102" s="33"/>
    </row>
    <row r="103" spans="1:15" ht="18.75" customHeight="1" thickBot="1" x14ac:dyDescent="0.3">
      <c r="A103" s="39">
        <v>91</v>
      </c>
      <c r="B103" s="171" t="s">
        <v>78</v>
      </c>
      <c r="C103" s="878">
        <f>D103+F103</f>
        <v>500</v>
      </c>
      <c r="D103" s="8">
        <v>63.1</v>
      </c>
      <c r="E103" s="8"/>
      <c r="F103" s="52">
        <v>436.9</v>
      </c>
      <c r="G103" s="18"/>
      <c r="H103" s="77"/>
      <c r="I103" s="9"/>
      <c r="J103" s="10"/>
      <c r="K103" s="10"/>
      <c r="L103" s="10"/>
      <c r="M103" s="10"/>
      <c r="N103" s="10"/>
      <c r="O103" s="33"/>
    </row>
    <row r="104" spans="1:15" ht="14.1" customHeight="1" thickBot="1" x14ac:dyDescent="0.3">
      <c r="A104" s="42">
        <v>92</v>
      </c>
      <c r="B104" s="918" t="s">
        <v>49</v>
      </c>
      <c r="C104" s="917">
        <f>C102</f>
        <v>500</v>
      </c>
      <c r="D104" s="123">
        <f>D102</f>
        <v>63.1</v>
      </c>
      <c r="E104" s="123">
        <f>E102</f>
        <v>0</v>
      </c>
      <c r="F104" s="172">
        <f>F102</f>
        <v>436.9</v>
      </c>
      <c r="G104" s="173"/>
      <c r="H104" s="10"/>
      <c r="I104" s="10"/>
      <c r="J104" s="10"/>
      <c r="K104" s="10"/>
      <c r="L104" s="10"/>
      <c r="M104" s="10"/>
      <c r="N104" s="10"/>
      <c r="O104" s="33"/>
    </row>
    <row r="105" spans="1:15" ht="14.1" customHeight="1" thickBot="1" x14ac:dyDescent="0.3">
      <c r="A105" s="39">
        <v>93</v>
      </c>
      <c r="B105" s="996" t="s">
        <v>79</v>
      </c>
      <c r="C105" s="997"/>
      <c r="D105" s="997"/>
      <c r="E105" s="997"/>
      <c r="F105" s="998"/>
      <c r="G105" s="174"/>
      <c r="H105" s="41"/>
      <c r="I105" s="10"/>
      <c r="J105" s="10"/>
      <c r="K105" s="10"/>
      <c r="L105" s="10"/>
      <c r="M105" s="10"/>
      <c r="N105" s="10"/>
      <c r="O105" s="33"/>
    </row>
    <row r="106" spans="1:15" ht="14.1" customHeight="1" x14ac:dyDescent="0.25">
      <c r="A106" s="42">
        <v>94</v>
      </c>
      <c r="B106" s="43" t="s">
        <v>22</v>
      </c>
      <c r="C106" s="143">
        <f>C107+C109+C110+C111+C112+C113+C114+C115+C116+C117+C108</f>
        <v>910.30000000000007</v>
      </c>
      <c r="D106" s="175">
        <f t="shared" ref="D106:F106" si="8">D107+D109+D110+D111+D112+D113+D114+D115+D116+D117+D108</f>
        <v>910.30000000000007</v>
      </c>
      <c r="E106" s="175">
        <f t="shared" si="8"/>
        <v>0</v>
      </c>
      <c r="F106" s="176">
        <f t="shared" si="8"/>
        <v>0</v>
      </c>
      <c r="G106" s="103"/>
      <c r="H106" s="10"/>
      <c r="I106" s="10"/>
      <c r="J106" s="10"/>
      <c r="K106" s="10"/>
      <c r="L106" s="10"/>
      <c r="M106" s="10"/>
      <c r="N106" s="10"/>
      <c r="O106" s="33"/>
    </row>
    <row r="107" spans="1:15" ht="14.1" customHeight="1" x14ac:dyDescent="0.25">
      <c r="A107" s="39">
        <v>95</v>
      </c>
      <c r="B107" s="177" t="s">
        <v>80</v>
      </c>
      <c r="C107" s="50">
        <f t="shared" ref="C107:C121" si="9">D107+F107</f>
        <v>93</v>
      </c>
      <c r="D107" s="51">
        <v>93</v>
      </c>
      <c r="E107" s="51"/>
      <c r="F107" s="52"/>
      <c r="G107" s="18"/>
      <c r="H107" s="10"/>
      <c r="I107" s="10"/>
      <c r="J107" s="10"/>
      <c r="K107" s="10"/>
      <c r="L107" s="10"/>
      <c r="M107" s="10"/>
      <c r="N107" s="10"/>
      <c r="O107" s="33"/>
    </row>
    <row r="108" spans="1:15" ht="17.25" customHeight="1" x14ac:dyDescent="0.25">
      <c r="A108" s="42">
        <v>96</v>
      </c>
      <c r="B108" s="68" t="s">
        <v>81</v>
      </c>
      <c r="C108" s="50">
        <f t="shared" si="9"/>
        <v>50</v>
      </c>
      <c r="D108" s="51">
        <v>50</v>
      </c>
      <c r="E108" s="51"/>
      <c r="F108" s="52"/>
      <c r="G108" s="18"/>
      <c r="H108" s="10"/>
      <c r="I108" s="10"/>
      <c r="J108" s="10"/>
      <c r="K108" s="10"/>
      <c r="L108" s="10"/>
      <c r="M108" s="10"/>
      <c r="N108" s="10"/>
      <c r="O108" s="33"/>
    </row>
    <row r="109" spans="1:15" ht="27.75" customHeight="1" x14ac:dyDescent="0.25">
      <c r="A109" s="39">
        <v>97</v>
      </c>
      <c r="B109" s="151" t="s">
        <v>82</v>
      </c>
      <c r="C109" s="50">
        <f t="shared" si="9"/>
        <v>94.4</v>
      </c>
      <c r="D109" s="51">
        <v>94.4</v>
      </c>
      <c r="E109" s="51"/>
      <c r="F109" s="52"/>
      <c r="G109" s="18"/>
      <c r="H109" s="9"/>
      <c r="I109" s="10"/>
      <c r="J109" s="10"/>
      <c r="K109" s="10"/>
      <c r="L109" s="10"/>
      <c r="M109" s="10"/>
      <c r="N109" s="10"/>
      <c r="O109" s="33"/>
    </row>
    <row r="110" spans="1:15" ht="16.5" customHeight="1" x14ac:dyDescent="0.25">
      <c r="A110" s="42">
        <v>98</v>
      </c>
      <c r="B110" s="178" t="s">
        <v>83</v>
      </c>
      <c r="C110" s="63">
        <f t="shared" si="9"/>
        <v>378.7</v>
      </c>
      <c r="D110" s="149">
        <v>378.7</v>
      </c>
      <c r="E110" s="149"/>
      <c r="F110" s="64"/>
      <c r="G110" s="18"/>
      <c r="H110" s="9"/>
      <c r="I110" s="10"/>
      <c r="J110" s="10"/>
      <c r="K110" s="10"/>
      <c r="L110" s="10"/>
      <c r="M110" s="10"/>
      <c r="N110" s="10"/>
      <c r="O110" s="33"/>
    </row>
    <row r="111" spans="1:15" ht="18.75" customHeight="1" x14ac:dyDescent="0.25">
      <c r="A111" s="39">
        <v>99</v>
      </c>
      <c r="B111" s="178" t="s">
        <v>84</v>
      </c>
      <c r="C111" s="63">
        <f t="shared" si="9"/>
        <v>103.2</v>
      </c>
      <c r="D111" s="8">
        <v>103.2</v>
      </c>
      <c r="E111" s="8"/>
      <c r="F111" s="64"/>
      <c r="G111" s="18"/>
      <c r="H111" s="10"/>
      <c r="I111" s="10"/>
      <c r="J111" s="10"/>
      <c r="K111" s="10"/>
      <c r="L111" s="10"/>
      <c r="M111" s="10"/>
      <c r="N111" s="10"/>
      <c r="O111" s="33"/>
    </row>
    <row r="112" spans="1:15" ht="14.1" customHeight="1" x14ac:dyDescent="0.25">
      <c r="A112" s="42">
        <v>100</v>
      </c>
      <c r="B112" s="178" t="s">
        <v>85</v>
      </c>
      <c r="C112" s="63">
        <f t="shared" si="9"/>
        <v>29</v>
      </c>
      <c r="D112" s="8">
        <v>29</v>
      </c>
      <c r="E112" s="8"/>
      <c r="F112" s="64"/>
      <c r="G112" s="18"/>
      <c r="H112" s="10"/>
      <c r="I112" s="10"/>
      <c r="J112" s="10"/>
      <c r="K112" s="10"/>
      <c r="L112" s="10"/>
      <c r="M112" s="10"/>
      <c r="N112" s="10"/>
      <c r="O112" s="33"/>
    </row>
    <row r="113" spans="1:15" ht="14.1" customHeight="1" x14ac:dyDescent="0.25">
      <c r="A113" s="39">
        <v>101</v>
      </c>
      <c r="B113" s="177" t="s">
        <v>86</v>
      </c>
      <c r="C113" s="63">
        <f t="shared" si="9"/>
        <v>20</v>
      </c>
      <c r="D113" s="8">
        <v>20</v>
      </c>
      <c r="E113" s="8"/>
      <c r="F113" s="64"/>
      <c r="G113" s="18"/>
      <c r="H113" s="9"/>
      <c r="I113" s="10"/>
      <c r="J113" s="10"/>
      <c r="K113" s="10"/>
      <c r="L113" s="10"/>
      <c r="M113" s="10"/>
      <c r="N113" s="10"/>
      <c r="O113" s="33"/>
    </row>
    <row r="114" spans="1:15" ht="15" customHeight="1" x14ac:dyDescent="0.25">
      <c r="A114" s="42">
        <v>102</v>
      </c>
      <c r="B114" s="76" t="s">
        <v>87</v>
      </c>
      <c r="C114" s="63">
        <f t="shared" si="9"/>
        <v>20</v>
      </c>
      <c r="D114" s="8">
        <v>20</v>
      </c>
      <c r="E114" s="8"/>
      <c r="F114" s="64"/>
      <c r="G114" s="18"/>
      <c r="H114" s="10"/>
      <c r="I114" s="10"/>
      <c r="J114" s="10"/>
      <c r="K114" s="10"/>
      <c r="L114" s="10"/>
      <c r="M114" s="10"/>
      <c r="N114" s="10"/>
      <c r="O114" s="33"/>
    </row>
    <row r="115" spans="1:15" ht="14.1" customHeight="1" x14ac:dyDescent="0.25">
      <c r="A115" s="39">
        <v>103</v>
      </c>
      <c r="B115" s="70" t="s">
        <v>88</v>
      </c>
      <c r="C115" s="63">
        <f t="shared" si="9"/>
        <v>12</v>
      </c>
      <c r="D115" s="8">
        <v>12</v>
      </c>
      <c r="E115" s="8"/>
      <c r="F115" s="64"/>
      <c r="G115" s="18"/>
      <c r="H115" s="10"/>
      <c r="I115" s="10"/>
      <c r="J115" s="10"/>
      <c r="K115" s="10"/>
      <c r="L115" s="10"/>
      <c r="M115" s="10"/>
      <c r="N115" s="10"/>
      <c r="O115" s="33"/>
    </row>
    <row r="116" spans="1:15" ht="14.25" customHeight="1" x14ac:dyDescent="0.25">
      <c r="A116" s="42">
        <v>104</v>
      </c>
      <c r="B116" s="50" t="s">
        <v>89</v>
      </c>
      <c r="C116" s="63">
        <f t="shared" si="9"/>
        <v>85</v>
      </c>
      <c r="D116" s="8">
        <v>85</v>
      </c>
      <c r="E116" s="8"/>
      <c r="F116" s="64"/>
      <c r="G116" s="18"/>
      <c r="H116" s="9"/>
      <c r="I116" s="9"/>
      <c r="J116" s="10"/>
      <c r="K116" s="10"/>
      <c r="L116" s="10"/>
      <c r="M116" s="10"/>
      <c r="N116" s="10"/>
      <c r="O116" s="33"/>
    </row>
    <row r="117" spans="1:15" ht="14.1" customHeight="1" x14ac:dyDescent="0.25">
      <c r="A117" s="39">
        <v>105</v>
      </c>
      <c r="B117" s="70" t="s">
        <v>90</v>
      </c>
      <c r="C117" s="63">
        <f t="shared" si="9"/>
        <v>25</v>
      </c>
      <c r="D117" s="8">
        <v>25</v>
      </c>
      <c r="E117" s="8"/>
      <c r="F117" s="64"/>
      <c r="G117" s="18"/>
      <c r="H117" s="9"/>
      <c r="I117" s="10"/>
      <c r="J117" s="10"/>
      <c r="K117" s="10"/>
      <c r="L117" s="10"/>
      <c r="M117" s="10"/>
      <c r="N117" s="10"/>
      <c r="O117" s="33"/>
    </row>
    <row r="118" spans="1:15" ht="14.1" customHeight="1" x14ac:dyDescent="0.25">
      <c r="A118" s="42">
        <v>106</v>
      </c>
      <c r="B118" s="113" t="s">
        <v>91</v>
      </c>
      <c r="C118" s="63">
        <f t="shared" si="9"/>
        <v>161.6</v>
      </c>
      <c r="D118" s="8">
        <v>161.6</v>
      </c>
      <c r="E118" s="8">
        <v>121.6</v>
      </c>
      <c r="F118" s="64"/>
      <c r="G118" s="18"/>
      <c r="H118" s="9"/>
      <c r="I118" s="10"/>
      <c r="J118" s="19"/>
      <c r="K118" s="10"/>
      <c r="L118" s="10"/>
      <c r="M118" s="10"/>
      <c r="N118" s="10"/>
      <c r="O118" s="33"/>
    </row>
    <row r="119" spans="1:15" ht="14.25" customHeight="1" x14ac:dyDescent="0.25">
      <c r="A119" s="39">
        <v>107</v>
      </c>
      <c r="B119" s="179" t="s">
        <v>92</v>
      </c>
      <c r="C119" s="63">
        <f t="shared" si="9"/>
        <v>164.7</v>
      </c>
      <c r="D119" s="8">
        <v>164.7</v>
      </c>
      <c r="E119" s="8">
        <v>141.1</v>
      </c>
      <c r="F119" s="64"/>
      <c r="G119" s="18"/>
      <c r="H119" s="9"/>
      <c r="I119" s="10"/>
      <c r="J119" s="10"/>
      <c r="K119" s="10"/>
      <c r="L119" s="10"/>
      <c r="M119" s="10"/>
      <c r="N119" s="10"/>
      <c r="O119" s="33"/>
    </row>
    <row r="120" spans="1:15" ht="15" customHeight="1" x14ac:dyDescent="0.25">
      <c r="A120" s="42">
        <v>108</v>
      </c>
      <c r="B120" s="180" t="s">
        <v>93</v>
      </c>
      <c r="C120" s="63">
        <f t="shared" si="9"/>
        <v>548</v>
      </c>
      <c r="D120" s="88">
        <v>548</v>
      </c>
      <c r="E120" s="88">
        <v>490.6</v>
      </c>
      <c r="F120" s="181"/>
      <c r="G120" s="18"/>
      <c r="H120" s="9"/>
      <c r="I120" s="10"/>
      <c r="J120" s="10"/>
      <c r="K120" s="10"/>
      <c r="L120" s="10"/>
      <c r="M120" s="10"/>
      <c r="N120" s="10"/>
      <c r="O120" s="33"/>
    </row>
    <row r="121" spans="1:15" ht="15.75" customHeight="1" thickBot="1" x14ac:dyDescent="0.3">
      <c r="A121" s="39">
        <v>109</v>
      </c>
      <c r="B121" s="182" t="s">
        <v>94</v>
      </c>
      <c r="C121" s="92">
        <f t="shared" si="9"/>
        <v>277.10000000000002</v>
      </c>
      <c r="D121" s="183">
        <v>277.10000000000002</v>
      </c>
      <c r="E121" s="93">
        <v>238.8</v>
      </c>
      <c r="F121" s="94"/>
      <c r="G121" s="18"/>
      <c r="H121" s="9"/>
      <c r="I121" s="10"/>
      <c r="J121" s="10"/>
      <c r="K121" s="10"/>
      <c r="L121" s="10"/>
      <c r="M121" s="10"/>
      <c r="N121" s="10"/>
      <c r="O121" s="33"/>
    </row>
    <row r="122" spans="1:15" ht="14.1" customHeight="1" thickBot="1" x14ac:dyDescent="0.3">
      <c r="A122" s="42">
        <v>110</v>
      </c>
      <c r="B122" s="184" t="s">
        <v>49</v>
      </c>
      <c r="C122" s="185">
        <f>C106+C119+C120+C121+C118</f>
        <v>2061.6999999999998</v>
      </c>
      <c r="D122" s="186">
        <f>D106+D119+D120+D121+D118</f>
        <v>2061.6999999999998</v>
      </c>
      <c r="E122" s="186">
        <f>E106+E119+E120+E121+E118</f>
        <v>992.1</v>
      </c>
      <c r="F122" s="98">
        <f>F106+F119+F120+F121+F118</f>
        <v>0</v>
      </c>
      <c r="G122" s="47"/>
      <c r="H122" s="9"/>
      <c r="I122" s="10"/>
      <c r="J122" s="10"/>
      <c r="K122" s="10"/>
      <c r="L122" s="10"/>
      <c r="M122" s="10"/>
      <c r="N122" s="10"/>
      <c r="O122" s="33"/>
    </row>
    <row r="123" spans="1:15" ht="14.1" customHeight="1" thickBot="1" x14ac:dyDescent="0.3">
      <c r="A123" s="39">
        <v>111</v>
      </c>
      <c r="B123" s="999" t="s">
        <v>95</v>
      </c>
      <c r="C123" s="1000"/>
      <c r="D123" s="1000"/>
      <c r="E123" s="1000"/>
      <c r="F123" s="1001"/>
      <c r="G123" s="187"/>
      <c r="H123" s="41"/>
      <c r="I123" s="10"/>
      <c r="J123" s="10"/>
      <c r="K123" s="10"/>
      <c r="L123" s="10"/>
      <c r="M123" s="10"/>
      <c r="N123" s="10"/>
      <c r="O123" s="33"/>
    </row>
    <row r="124" spans="1:15" ht="14.1" customHeight="1" x14ac:dyDescent="0.25">
      <c r="A124" s="42">
        <v>112</v>
      </c>
      <c r="B124" s="188" t="s">
        <v>96</v>
      </c>
      <c r="C124" s="189">
        <f t="shared" ref="C124:C153" si="10">D124+F124</f>
        <v>212</v>
      </c>
      <c r="D124" s="190">
        <v>212</v>
      </c>
      <c r="E124" s="190">
        <v>163.69999999999999</v>
      </c>
      <c r="F124" s="191"/>
      <c r="G124" s="156"/>
      <c r="H124" s="18"/>
      <c r="I124" s="10"/>
      <c r="J124" s="10"/>
      <c r="K124" s="10"/>
      <c r="L124" s="10"/>
      <c r="M124" s="10"/>
      <c r="N124" s="10"/>
      <c r="O124" s="33"/>
    </row>
    <row r="125" spans="1:15" ht="14.1" customHeight="1" x14ac:dyDescent="0.25">
      <c r="A125" s="39">
        <v>113</v>
      </c>
      <c r="B125" s="113" t="s">
        <v>97</v>
      </c>
      <c r="C125" s="73">
        <f t="shared" si="10"/>
        <v>86.5</v>
      </c>
      <c r="D125" s="51">
        <v>86.5</v>
      </c>
      <c r="E125" s="51">
        <v>60.5</v>
      </c>
      <c r="F125" s="192"/>
      <c r="G125" s="18"/>
      <c r="H125" s="18"/>
      <c r="I125" s="10"/>
      <c r="J125" s="10"/>
      <c r="K125" s="10"/>
      <c r="L125" s="10"/>
      <c r="M125" s="10"/>
      <c r="N125" s="10"/>
      <c r="O125" s="33"/>
    </row>
    <row r="126" spans="1:15" ht="14.1" customHeight="1" x14ac:dyDescent="0.25">
      <c r="A126" s="42">
        <v>114</v>
      </c>
      <c r="B126" s="113" t="s">
        <v>98</v>
      </c>
      <c r="C126" s="193">
        <f t="shared" si="10"/>
        <v>441.9</v>
      </c>
      <c r="D126" s="51">
        <v>441.9</v>
      </c>
      <c r="E126" s="51">
        <v>362.7</v>
      </c>
      <c r="F126" s="194"/>
      <c r="G126" s="18"/>
      <c r="H126" s="18"/>
      <c r="I126" s="10"/>
      <c r="J126" s="10"/>
      <c r="K126" s="10"/>
      <c r="L126" s="10"/>
      <c r="M126" s="10"/>
      <c r="N126" s="10"/>
      <c r="O126" s="33"/>
    </row>
    <row r="127" spans="1:15" ht="14.1" customHeight="1" x14ac:dyDescent="0.25">
      <c r="A127" s="39">
        <v>115</v>
      </c>
      <c r="B127" s="113" t="s">
        <v>99</v>
      </c>
      <c r="C127" s="73">
        <f t="shared" si="10"/>
        <v>280</v>
      </c>
      <c r="D127" s="51">
        <v>280</v>
      </c>
      <c r="E127" s="51">
        <v>241.8</v>
      </c>
      <c r="F127" s="192"/>
      <c r="G127" s="18"/>
      <c r="H127" s="18"/>
      <c r="I127" s="10"/>
      <c r="J127" s="10"/>
      <c r="K127" s="10"/>
      <c r="L127" s="10"/>
      <c r="M127" s="10"/>
      <c r="N127" s="10"/>
      <c r="O127" s="33"/>
    </row>
    <row r="128" spans="1:15" ht="14.1" customHeight="1" x14ac:dyDescent="0.25">
      <c r="A128" s="42">
        <v>116</v>
      </c>
      <c r="B128" s="113" t="s">
        <v>100</v>
      </c>
      <c r="C128" s="73">
        <f t="shared" si="10"/>
        <v>80.400000000000006</v>
      </c>
      <c r="D128" s="51">
        <v>80.400000000000006</v>
      </c>
      <c r="E128" s="51">
        <v>61.4</v>
      </c>
      <c r="F128" s="194"/>
      <c r="G128" s="18"/>
      <c r="H128" s="18"/>
      <c r="I128" s="10"/>
      <c r="J128" s="10"/>
      <c r="K128" s="10"/>
      <c r="L128" s="10"/>
      <c r="M128" s="10"/>
      <c r="N128" s="10"/>
      <c r="O128" s="33"/>
    </row>
    <row r="129" spans="1:15" ht="14.1" customHeight="1" x14ac:dyDescent="0.25">
      <c r="A129" s="39">
        <v>117</v>
      </c>
      <c r="B129" s="113" t="s">
        <v>101</v>
      </c>
      <c r="C129" s="73">
        <f t="shared" si="10"/>
        <v>100.4</v>
      </c>
      <c r="D129" s="51">
        <v>100.4</v>
      </c>
      <c r="E129" s="51">
        <v>79.099999999999994</v>
      </c>
      <c r="F129" s="192"/>
      <c r="G129" s="18"/>
      <c r="H129" s="18"/>
      <c r="I129" s="10"/>
      <c r="J129" s="10"/>
      <c r="K129" s="10"/>
      <c r="L129" s="10"/>
      <c r="M129" s="10"/>
      <c r="N129" s="10"/>
      <c r="O129" s="33"/>
    </row>
    <row r="130" spans="1:15" ht="14.1" customHeight="1" x14ac:dyDescent="0.25">
      <c r="A130" s="42">
        <v>118</v>
      </c>
      <c r="B130" s="113" t="s">
        <v>102</v>
      </c>
      <c r="C130" s="73">
        <f t="shared" si="10"/>
        <v>254.5</v>
      </c>
      <c r="D130" s="51">
        <v>254.5</v>
      </c>
      <c r="E130" s="51">
        <v>200.9</v>
      </c>
      <c r="F130" s="192"/>
      <c r="G130" s="18"/>
      <c r="H130" s="18"/>
      <c r="I130" s="10"/>
      <c r="J130" s="10"/>
      <c r="K130" s="10"/>
      <c r="L130" s="10"/>
      <c r="M130" s="10"/>
      <c r="N130" s="10"/>
      <c r="O130" s="33"/>
    </row>
    <row r="131" spans="1:15" ht="14.1" customHeight="1" x14ac:dyDescent="0.25">
      <c r="A131" s="39">
        <v>119</v>
      </c>
      <c r="B131" s="113" t="s">
        <v>103</v>
      </c>
      <c r="C131" s="73">
        <f t="shared" si="10"/>
        <v>109.8</v>
      </c>
      <c r="D131" s="51">
        <v>109.8</v>
      </c>
      <c r="E131" s="51">
        <v>82.8</v>
      </c>
      <c r="F131" s="192"/>
      <c r="G131" s="18"/>
      <c r="H131" s="18"/>
      <c r="I131" s="10"/>
      <c r="J131" s="10"/>
      <c r="K131" s="10"/>
      <c r="L131" s="10"/>
      <c r="M131" s="10"/>
      <c r="N131" s="10"/>
      <c r="O131" s="33"/>
    </row>
    <row r="132" spans="1:15" ht="14.1" customHeight="1" x14ac:dyDescent="0.25">
      <c r="A132" s="42">
        <v>120</v>
      </c>
      <c r="B132" s="113" t="s">
        <v>104</v>
      </c>
      <c r="C132" s="73">
        <f t="shared" si="10"/>
        <v>272.5</v>
      </c>
      <c r="D132" s="51">
        <v>272.5</v>
      </c>
      <c r="E132" s="51">
        <v>232.5</v>
      </c>
      <c r="F132" s="194"/>
      <c r="G132" s="18"/>
      <c r="H132" s="18"/>
      <c r="I132" s="10"/>
      <c r="J132" s="10"/>
      <c r="K132" s="10"/>
      <c r="L132" s="10"/>
      <c r="M132" s="10"/>
      <c r="N132" s="10"/>
      <c r="O132" s="33"/>
    </row>
    <row r="133" spans="1:15" ht="14.1" customHeight="1" x14ac:dyDescent="0.25">
      <c r="A133" s="39">
        <v>121</v>
      </c>
      <c r="B133" s="113" t="s">
        <v>105</v>
      </c>
      <c r="C133" s="73">
        <f t="shared" si="10"/>
        <v>390.6</v>
      </c>
      <c r="D133" s="51">
        <v>390.6</v>
      </c>
      <c r="E133" s="51">
        <v>328.3</v>
      </c>
      <c r="F133" s="194"/>
      <c r="G133" s="18"/>
      <c r="H133" s="18"/>
      <c r="I133" s="10"/>
      <c r="J133" s="10"/>
      <c r="K133" s="10"/>
      <c r="L133" s="10"/>
      <c r="M133" s="10"/>
      <c r="N133" s="10"/>
      <c r="O133" s="33"/>
    </row>
    <row r="134" spans="1:15" ht="14.1" customHeight="1" x14ac:dyDescent="0.25">
      <c r="A134" s="42">
        <v>122</v>
      </c>
      <c r="B134" s="113" t="s">
        <v>106</v>
      </c>
      <c r="C134" s="73">
        <f t="shared" si="10"/>
        <v>138.6</v>
      </c>
      <c r="D134" s="51">
        <v>138.6</v>
      </c>
      <c r="E134" s="51">
        <v>93</v>
      </c>
      <c r="F134" s="194"/>
      <c r="G134" s="18"/>
      <c r="H134" s="18"/>
      <c r="I134" s="10"/>
      <c r="J134" s="10"/>
      <c r="K134" s="10"/>
      <c r="L134" s="10"/>
      <c r="M134" s="10"/>
      <c r="N134" s="10"/>
      <c r="O134" s="33"/>
    </row>
    <row r="135" spans="1:15" ht="14.1" customHeight="1" x14ac:dyDescent="0.25">
      <c r="A135" s="39">
        <v>123</v>
      </c>
      <c r="B135" s="113" t="s">
        <v>107</v>
      </c>
      <c r="C135" s="73">
        <f t="shared" si="10"/>
        <v>155.5</v>
      </c>
      <c r="D135" s="51">
        <v>155.5</v>
      </c>
      <c r="E135" s="51">
        <v>110.7</v>
      </c>
      <c r="F135" s="194"/>
      <c r="G135" s="18"/>
      <c r="H135" s="18"/>
      <c r="I135" s="10"/>
      <c r="J135" s="10"/>
      <c r="K135" s="10"/>
      <c r="L135" s="10"/>
      <c r="M135" s="10"/>
      <c r="N135" s="10"/>
      <c r="O135" s="33"/>
    </row>
    <row r="136" spans="1:15" ht="14.1" customHeight="1" x14ac:dyDescent="0.25">
      <c r="A136" s="42">
        <v>124</v>
      </c>
      <c r="B136" s="113" t="s">
        <v>108</v>
      </c>
      <c r="C136" s="73">
        <f t="shared" si="10"/>
        <v>213</v>
      </c>
      <c r="D136" s="51">
        <v>213</v>
      </c>
      <c r="E136" s="51">
        <v>152.5</v>
      </c>
      <c r="F136" s="195"/>
      <c r="G136" s="9"/>
      <c r="H136" s="18"/>
      <c r="I136" s="10"/>
      <c r="J136" s="10"/>
      <c r="K136" s="10"/>
      <c r="L136" s="10"/>
      <c r="M136" s="10"/>
      <c r="N136" s="10"/>
      <c r="O136" s="33"/>
    </row>
    <row r="137" spans="1:15" ht="14.1" customHeight="1" x14ac:dyDescent="0.25">
      <c r="A137" s="39">
        <v>125</v>
      </c>
      <c r="B137" s="113" t="s">
        <v>109</v>
      </c>
      <c r="C137" s="73">
        <f t="shared" si="10"/>
        <v>170.3</v>
      </c>
      <c r="D137" s="51">
        <v>170.3</v>
      </c>
      <c r="E137" s="51">
        <v>130.19999999999999</v>
      </c>
      <c r="F137" s="194"/>
      <c r="G137" s="18"/>
      <c r="H137" s="18"/>
      <c r="I137" s="10"/>
      <c r="J137" s="10"/>
      <c r="K137" s="10"/>
      <c r="L137" s="10"/>
      <c r="M137" s="10"/>
      <c r="N137" s="10"/>
      <c r="O137" s="33"/>
    </row>
    <row r="138" spans="1:15" ht="14.1" customHeight="1" x14ac:dyDescent="0.25">
      <c r="A138" s="42">
        <v>126</v>
      </c>
      <c r="B138" s="113" t="s">
        <v>110</v>
      </c>
      <c r="C138" s="73">
        <f t="shared" si="10"/>
        <v>283.7</v>
      </c>
      <c r="D138" s="51">
        <v>283.7</v>
      </c>
      <c r="E138" s="51">
        <v>201</v>
      </c>
      <c r="F138" s="194"/>
      <c r="G138" s="18"/>
      <c r="H138" s="18"/>
      <c r="I138" s="10"/>
      <c r="J138" s="10"/>
      <c r="K138" s="10"/>
      <c r="L138" s="10"/>
      <c r="M138" s="10"/>
      <c r="N138" s="10"/>
      <c r="O138" s="33"/>
    </row>
    <row r="139" spans="1:15" ht="14.1" customHeight="1" x14ac:dyDescent="0.25">
      <c r="A139" s="39">
        <v>127</v>
      </c>
      <c r="B139" s="113" t="s">
        <v>111</v>
      </c>
      <c r="C139" s="73">
        <f t="shared" si="10"/>
        <v>235.3</v>
      </c>
      <c r="D139" s="51">
        <v>235.3</v>
      </c>
      <c r="E139" s="51">
        <v>145.1</v>
      </c>
      <c r="F139" s="194"/>
      <c r="G139" s="18"/>
      <c r="H139" s="18"/>
      <c r="I139" s="10"/>
      <c r="J139" s="10"/>
      <c r="K139" s="10"/>
      <c r="L139" s="10"/>
      <c r="M139" s="10"/>
      <c r="N139" s="10"/>
      <c r="O139" s="33"/>
    </row>
    <row r="140" spans="1:15" ht="14.1" customHeight="1" x14ac:dyDescent="0.25">
      <c r="A140" s="42">
        <v>128</v>
      </c>
      <c r="B140" s="196" t="s">
        <v>112</v>
      </c>
      <c r="C140" s="73">
        <f t="shared" si="10"/>
        <v>98.6</v>
      </c>
      <c r="D140" s="51">
        <v>98.6</v>
      </c>
      <c r="E140" s="51">
        <v>79.099999999999994</v>
      </c>
      <c r="F140" s="197"/>
      <c r="G140" s="18"/>
      <c r="H140" s="18"/>
      <c r="I140" s="10"/>
      <c r="J140" s="10"/>
      <c r="K140" s="10"/>
      <c r="L140" s="10"/>
      <c r="M140" s="10"/>
      <c r="N140" s="10"/>
      <c r="O140" s="33"/>
    </row>
    <row r="141" spans="1:15" ht="14.1" customHeight="1" x14ac:dyDescent="0.25">
      <c r="A141" s="39">
        <v>129</v>
      </c>
      <c r="B141" s="59" t="s">
        <v>113</v>
      </c>
      <c r="C141" s="73">
        <f t="shared" si="10"/>
        <v>213.2</v>
      </c>
      <c r="D141" s="51">
        <v>213.2</v>
      </c>
      <c r="E141" s="51">
        <v>134.9</v>
      </c>
      <c r="F141" s="198"/>
      <c r="G141" s="18"/>
      <c r="H141" s="18"/>
      <c r="I141" s="10"/>
      <c r="J141" s="10"/>
      <c r="K141" s="10"/>
      <c r="L141" s="10"/>
      <c r="M141" s="10"/>
      <c r="N141" s="10"/>
      <c r="O141" s="33"/>
    </row>
    <row r="142" spans="1:15" ht="14.1" customHeight="1" x14ac:dyDescent="0.25">
      <c r="A142" s="42">
        <v>130</v>
      </c>
      <c r="B142" s="113" t="s">
        <v>114</v>
      </c>
      <c r="C142" s="73">
        <f t="shared" si="10"/>
        <v>315.60000000000002</v>
      </c>
      <c r="D142" s="51">
        <v>315.60000000000002</v>
      </c>
      <c r="E142" s="51">
        <v>228.1</v>
      </c>
      <c r="F142" s="192"/>
      <c r="G142" s="18"/>
      <c r="H142" s="18"/>
      <c r="I142" s="10"/>
      <c r="J142" s="10"/>
      <c r="K142" s="10"/>
      <c r="L142" s="10"/>
      <c r="M142" s="10"/>
      <c r="N142" s="10"/>
      <c r="O142" s="33"/>
    </row>
    <row r="143" spans="1:15" ht="14.1" customHeight="1" x14ac:dyDescent="0.25">
      <c r="A143" s="39">
        <v>131</v>
      </c>
      <c r="B143" s="113" t="s">
        <v>115</v>
      </c>
      <c r="C143" s="73">
        <f t="shared" si="10"/>
        <v>175.8</v>
      </c>
      <c r="D143" s="51">
        <v>175.8</v>
      </c>
      <c r="E143" s="51">
        <v>122.9</v>
      </c>
      <c r="F143" s="194"/>
      <c r="G143" s="18"/>
      <c r="H143" s="18"/>
      <c r="I143" s="19"/>
      <c r="J143" s="19"/>
      <c r="K143" s="10"/>
      <c r="L143" s="10"/>
      <c r="M143" s="10"/>
      <c r="N143" s="10"/>
      <c r="O143" s="33"/>
    </row>
    <row r="144" spans="1:15" ht="14.1" customHeight="1" x14ac:dyDescent="0.25">
      <c r="A144" s="42">
        <v>132</v>
      </c>
      <c r="B144" s="59" t="s">
        <v>116</v>
      </c>
      <c r="C144" s="73">
        <f t="shared" si="10"/>
        <v>293.89999999999998</v>
      </c>
      <c r="D144" s="51">
        <v>293.89999999999998</v>
      </c>
      <c r="E144" s="51">
        <v>174.8</v>
      </c>
      <c r="F144" s="199"/>
      <c r="G144" s="18"/>
      <c r="H144" s="18"/>
      <c r="I144" s="10"/>
      <c r="J144" s="10"/>
      <c r="K144" s="10"/>
      <c r="L144" s="10"/>
      <c r="M144" s="10"/>
      <c r="N144" s="10"/>
      <c r="O144" s="33"/>
    </row>
    <row r="145" spans="1:15" ht="14.1" customHeight="1" x14ac:dyDescent="0.25">
      <c r="A145" s="39">
        <v>133</v>
      </c>
      <c r="B145" s="113" t="s">
        <v>117</v>
      </c>
      <c r="C145" s="73">
        <f t="shared" si="10"/>
        <v>284.5</v>
      </c>
      <c r="D145" s="51">
        <v>284.5</v>
      </c>
      <c r="E145" s="51">
        <v>196.2</v>
      </c>
      <c r="F145" s="192"/>
      <c r="G145" s="18"/>
      <c r="H145" s="18"/>
      <c r="I145" s="10"/>
      <c r="J145" s="10"/>
      <c r="K145" s="10"/>
      <c r="L145" s="10"/>
      <c r="M145" s="10"/>
      <c r="N145" s="10"/>
      <c r="O145" s="33"/>
    </row>
    <row r="146" spans="1:15" ht="14.1" customHeight="1" x14ac:dyDescent="0.25">
      <c r="A146" s="42">
        <v>134</v>
      </c>
      <c r="B146" s="59" t="s">
        <v>118</v>
      </c>
      <c r="C146" s="73">
        <f t="shared" si="10"/>
        <v>314.3</v>
      </c>
      <c r="D146" s="51">
        <v>314.3</v>
      </c>
      <c r="E146" s="51">
        <v>226</v>
      </c>
      <c r="F146" s="199"/>
      <c r="G146" s="18"/>
      <c r="H146" s="18"/>
      <c r="I146" s="10"/>
      <c r="J146" s="10"/>
      <c r="K146" s="10"/>
      <c r="L146" s="10"/>
      <c r="M146" s="10"/>
      <c r="N146" s="10"/>
      <c r="O146" s="33"/>
    </row>
    <row r="147" spans="1:15" ht="14.1" customHeight="1" x14ac:dyDescent="0.25">
      <c r="A147" s="39">
        <v>135</v>
      </c>
      <c r="B147" s="113" t="s">
        <v>119</v>
      </c>
      <c r="C147" s="73">
        <f t="shared" si="10"/>
        <v>87.4</v>
      </c>
      <c r="D147" s="51">
        <v>87.4</v>
      </c>
      <c r="E147" s="51">
        <v>70.400000000000006</v>
      </c>
      <c r="F147" s="194"/>
      <c r="G147" s="18"/>
      <c r="H147" s="18"/>
      <c r="I147" s="10"/>
      <c r="J147" s="10"/>
      <c r="K147" s="10"/>
      <c r="L147" s="10"/>
      <c r="M147" s="10"/>
      <c r="N147" s="10"/>
      <c r="O147" s="33"/>
    </row>
    <row r="148" spans="1:15" ht="21" customHeight="1" x14ac:dyDescent="0.25">
      <c r="A148" s="42">
        <v>136</v>
      </c>
      <c r="B148" s="196" t="s">
        <v>120</v>
      </c>
      <c r="C148" s="73">
        <f t="shared" si="10"/>
        <v>111.6</v>
      </c>
      <c r="D148" s="51">
        <v>111.6</v>
      </c>
      <c r="E148" s="51">
        <v>66</v>
      </c>
      <c r="F148" s="197"/>
      <c r="G148" s="18"/>
      <c r="H148" s="18"/>
      <c r="I148" s="10"/>
      <c r="J148" s="10"/>
      <c r="K148" s="10"/>
      <c r="L148" s="10"/>
      <c r="M148" s="10"/>
      <c r="N148" s="10"/>
      <c r="O148" s="33"/>
    </row>
    <row r="149" spans="1:15" ht="15.75" customHeight="1" x14ac:dyDescent="0.25">
      <c r="A149" s="39">
        <v>137</v>
      </c>
      <c r="B149" s="81" t="s">
        <v>121</v>
      </c>
      <c r="C149" s="73">
        <f t="shared" si="10"/>
        <v>33.700000000000003</v>
      </c>
      <c r="D149" s="51">
        <v>33.700000000000003</v>
      </c>
      <c r="E149" s="51">
        <v>26</v>
      </c>
      <c r="F149" s="200"/>
      <c r="G149" s="18"/>
      <c r="H149" s="18"/>
      <c r="I149" s="10"/>
      <c r="J149" s="10"/>
      <c r="K149" s="10"/>
      <c r="L149" s="10"/>
      <c r="M149" s="10"/>
      <c r="N149" s="10"/>
      <c r="O149" s="33"/>
    </row>
    <row r="150" spans="1:15" ht="14.1" customHeight="1" x14ac:dyDescent="0.25">
      <c r="A150" s="42">
        <v>138</v>
      </c>
      <c r="B150" s="196" t="s">
        <v>122</v>
      </c>
      <c r="C150" s="201">
        <f t="shared" si="10"/>
        <v>150.9</v>
      </c>
      <c r="D150" s="51">
        <v>150.9</v>
      </c>
      <c r="E150" s="51">
        <v>118.1</v>
      </c>
      <c r="F150" s="202"/>
      <c r="G150" s="18"/>
      <c r="H150" s="18"/>
      <c r="I150" s="10"/>
      <c r="J150" s="10"/>
      <c r="K150" s="10"/>
      <c r="L150" s="10"/>
      <c r="M150" s="10"/>
      <c r="N150" s="10"/>
      <c r="O150" s="33"/>
    </row>
    <row r="151" spans="1:15" ht="14.1" customHeight="1" x14ac:dyDescent="0.25">
      <c r="A151" s="39">
        <v>139</v>
      </c>
      <c r="B151" s="59" t="s">
        <v>123</v>
      </c>
      <c r="C151" s="193">
        <f t="shared" si="10"/>
        <v>179.7</v>
      </c>
      <c r="D151" s="51">
        <v>179.7</v>
      </c>
      <c r="E151" s="51">
        <v>169.3</v>
      </c>
      <c r="F151" s="199"/>
      <c r="G151" s="18"/>
      <c r="H151" s="18"/>
      <c r="I151" s="10"/>
      <c r="J151" s="10"/>
      <c r="K151" s="10"/>
      <c r="L151" s="10"/>
      <c r="M151" s="10"/>
      <c r="N151" s="10"/>
      <c r="O151" s="33"/>
    </row>
    <row r="152" spans="1:15" ht="14.1" customHeight="1" x14ac:dyDescent="0.25">
      <c r="A152" s="42">
        <v>140</v>
      </c>
      <c r="B152" s="59" t="s">
        <v>124</v>
      </c>
      <c r="C152" s="73">
        <f t="shared" si="10"/>
        <v>407.3</v>
      </c>
      <c r="D152" s="51">
        <v>362.3</v>
      </c>
      <c r="E152" s="51">
        <v>283.7</v>
      </c>
      <c r="F152" s="203">
        <v>45</v>
      </c>
      <c r="G152" s="18"/>
      <c r="H152" s="18"/>
      <c r="I152" s="10"/>
      <c r="J152" s="10"/>
      <c r="K152" s="10"/>
      <c r="L152" s="10"/>
      <c r="M152" s="10"/>
      <c r="N152" s="10"/>
      <c r="O152" s="33"/>
    </row>
    <row r="153" spans="1:15" ht="25.5" customHeight="1" x14ac:dyDescent="0.25">
      <c r="A153" s="39">
        <v>141</v>
      </c>
      <c r="B153" s="196" t="s">
        <v>125</v>
      </c>
      <c r="C153" s="76">
        <f t="shared" si="10"/>
        <v>52.4</v>
      </c>
      <c r="D153" s="51">
        <v>52.4</v>
      </c>
      <c r="E153" s="51">
        <v>34.9</v>
      </c>
      <c r="F153" s="204"/>
      <c r="G153" s="18"/>
      <c r="H153" s="18"/>
      <c r="I153" s="10"/>
      <c r="J153" s="10"/>
      <c r="K153" s="10"/>
      <c r="L153" s="10"/>
      <c r="M153" s="10"/>
      <c r="N153" s="10"/>
      <c r="O153" s="33"/>
    </row>
    <row r="154" spans="1:15" ht="14.1" customHeight="1" x14ac:dyDescent="0.25">
      <c r="A154" s="42">
        <v>142</v>
      </c>
      <c r="B154" s="205" t="s">
        <v>22</v>
      </c>
      <c r="C154" s="206">
        <f>C155+C156+C157</f>
        <v>419</v>
      </c>
      <c r="D154" s="207">
        <f t="shared" ref="D154:F154" si="11">D155+D156+D157</f>
        <v>419</v>
      </c>
      <c r="E154" s="207">
        <f t="shared" si="11"/>
        <v>0</v>
      </c>
      <c r="F154" s="208">
        <f t="shared" si="11"/>
        <v>0</v>
      </c>
      <c r="G154" s="876"/>
      <c r="H154" s="876"/>
      <c r="I154" s="10"/>
      <c r="J154" s="10"/>
      <c r="K154" s="10"/>
      <c r="L154" s="10"/>
      <c r="M154" s="10"/>
      <c r="N154" s="10"/>
      <c r="O154" s="33"/>
    </row>
    <row r="155" spans="1:15" ht="26.25" customHeight="1" x14ac:dyDescent="0.25">
      <c r="A155" s="39">
        <v>143</v>
      </c>
      <c r="B155" s="68" t="s">
        <v>126</v>
      </c>
      <c r="C155" s="209">
        <v>60</v>
      </c>
      <c r="D155" s="51">
        <v>60</v>
      </c>
      <c r="E155" s="210"/>
      <c r="F155" s="211"/>
      <c r="G155" s="876"/>
      <c r="H155" s="876"/>
      <c r="I155" s="9"/>
      <c r="J155" s="9"/>
      <c r="K155" s="10"/>
      <c r="L155" s="10"/>
      <c r="M155" s="10"/>
      <c r="N155" s="10"/>
      <c r="O155" s="33"/>
    </row>
    <row r="156" spans="1:15" ht="14.25" customHeight="1" x14ac:dyDescent="0.25">
      <c r="A156" s="42">
        <v>144</v>
      </c>
      <c r="B156" s="68" t="s">
        <v>127</v>
      </c>
      <c r="C156" s="212">
        <v>315</v>
      </c>
      <c r="D156" s="51">
        <v>315</v>
      </c>
      <c r="E156" s="210"/>
      <c r="F156" s="197"/>
      <c r="G156" s="80"/>
      <c r="H156" s="9"/>
      <c r="I156" s="10"/>
      <c r="J156" s="10"/>
      <c r="K156" s="10"/>
      <c r="L156" s="10"/>
      <c r="M156" s="10"/>
      <c r="N156" s="10"/>
      <c r="O156" s="33"/>
    </row>
    <row r="157" spans="1:15" ht="14.25" customHeight="1" x14ac:dyDescent="0.25">
      <c r="A157" s="39">
        <v>145</v>
      </c>
      <c r="B157" s="68" t="s">
        <v>128</v>
      </c>
      <c r="C157" s="212">
        <v>44</v>
      </c>
      <c r="D157" s="51">
        <v>44</v>
      </c>
      <c r="E157" s="210"/>
      <c r="F157" s="197"/>
      <c r="G157" s="80"/>
      <c r="H157" s="9"/>
      <c r="I157" s="10"/>
      <c r="J157" s="10"/>
      <c r="K157" s="10"/>
      <c r="L157" s="10"/>
      <c r="M157" s="10"/>
      <c r="N157" s="10"/>
      <c r="O157" s="33"/>
    </row>
    <row r="158" spans="1:15" ht="14.1" customHeight="1" thickBot="1" x14ac:dyDescent="0.3">
      <c r="A158" s="42">
        <v>146</v>
      </c>
      <c r="B158" s="213" t="s">
        <v>49</v>
      </c>
      <c r="C158" s="214">
        <f>C124+C125+C126+C127+C128+C129+C130+C131+C132+C133+C134+C135+C136+C137+C138+C139+C140+C141+C142+C143+C144+C145+C146+C147+C148+C149+C150+C151+C152+C153+C154</f>
        <v>6562.8999999999987</v>
      </c>
      <c r="D158" s="215">
        <f>D124+D125+D126+D127+D128+D129+D130+D131+D132+D133+D134+D135+D136+D137+D138+D139+D140+D141+D142+D143+D144+D145+D146+D147+D148+D149+D150+D151+D152+D153+D154</f>
        <v>6517.8999999999987</v>
      </c>
      <c r="E158" s="215">
        <f>E124+E125+E126+E127+E128+E129+E130+E131+E132+E133+E134+E135+E136+E137+E138+E139+E140+E141+E142+E143+E144+E145+E146+E147+E148+E149+E150+E151+E152+E153+E154</f>
        <v>4576.5999999999995</v>
      </c>
      <c r="F158" s="216">
        <f>F124+F125+F126+F127+F128+F129+F130+F131+F132+F133+F134+F135+F136+F137+F138+F139+F140+F141+F142+F143+F144+F145+F146+F147+F148+F149+F150+F151+F152+F153+F154</f>
        <v>45</v>
      </c>
      <c r="G158" s="103"/>
      <c r="H158" s="10"/>
      <c r="I158" s="10"/>
      <c r="J158" s="10"/>
      <c r="K158" s="10"/>
      <c r="L158" s="10"/>
      <c r="M158" s="10"/>
      <c r="N158" s="10"/>
      <c r="O158" s="33"/>
    </row>
    <row r="159" spans="1:15" ht="14.1" customHeight="1" thickBot="1" x14ac:dyDescent="0.3">
      <c r="A159" s="39">
        <v>147</v>
      </c>
      <c r="B159" s="213" t="s">
        <v>4</v>
      </c>
      <c r="C159" s="217">
        <f>C41+C55+C70+C100+C104+C122+C158</f>
        <v>20924.052999999996</v>
      </c>
      <c r="D159" s="218">
        <f>D41+D55+D70+D100+D104+D122+D158</f>
        <v>19227.052999999996</v>
      </c>
      <c r="E159" s="218">
        <f>E41+E55+E70+E100+E104+E122+E158</f>
        <v>9114.7999999999993</v>
      </c>
      <c r="F159" s="219">
        <f>F41+F55+F70+F100+F104+F122+F158</f>
        <v>1697</v>
      </c>
      <c r="G159" s="220"/>
      <c r="H159" s="221"/>
      <c r="I159" s="10"/>
      <c r="J159" s="10"/>
      <c r="K159" s="10"/>
      <c r="L159" s="10"/>
      <c r="M159" s="10"/>
      <c r="N159" s="10"/>
      <c r="O159" s="33"/>
    </row>
    <row r="160" spans="1:15" x14ac:dyDescent="0.25">
      <c r="B160" s="222"/>
      <c r="C160" s="223"/>
      <c r="D160" s="224"/>
      <c r="E160" s="224"/>
      <c r="F160" s="224"/>
      <c r="G160" s="33"/>
      <c r="H160" s="19"/>
      <c r="I160" s="10"/>
      <c r="J160" s="10"/>
      <c r="K160" s="10"/>
      <c r="L160" s="10"/>
      <c r="M160" s="10"/>
      <c r="N160" s="10"/>
      <c r="O160" s="33"/>
    </row>
    <row r="161" spans="2:3" x14ac:dyDescent="0.25">
      <c r="B161" s="900"/>
      <c r="C161" s="225"/>
    </row>
    <row r="163" spans="2:3" ht="15.75" x14ac:dyDescent="0.25">
      <c r="C163" s="226"/>
    </row>
  </sheetData>
  <mergeCells count="16">
    <mergeCell ref="B101:F101"/>
    <mergeCell ref="B105:F105"/>
    <mergeCell ref="B123:F123"/>
    <mergeCell ref="G11:J11"/>
    <mergeCell ref="K11:L11"/>
    <mergeCell ref="B13:F13"/>
    <mergeCell ref="B42:F42"/>
    <mergeCell ref="B56:F56"/>
    <mergeCell ref="B71:F71"/>
    <mergeCell ref="A6:F6"/>
    <mergeCell ref="A7:F7"/>
    <mergeCell ref="A10:A12"/>
    <mergeCell ref="B10:B12"/>
    <mergeCell ref="C10:C12"/>
    <mergeCell ref="D10:F10"/>
    <mergeCell ref="D11:E1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selection activeCell="K11" sqref="K11"/>
    </sheetView>
  </sheetViews>
  <sheetFormatPr defaultRowHeight="15" x14ac:dyDescent="0.25"/>
  <cols>
    <col min="1" max="1" width="2.5703125" style="26" customWidth="1"/>
    <col min="2" max="2" width="43.7109375" style="26" customWidth="1"/>
    <col min="3" max="3" width="10.140625" style="26" customWidth="1"/>
    <col min="4" max="4" width="9.85546875" style="26" customWidth="1"/>
    <col min="5" max="5" width="9.7109375" style="26" customWidth="1"/>
    <col min="6" max="6" width="9.42578125" style="26" customWidth="1"/>
    <col min="7" max="8" width="9.140625" style="26"/>
    <col min="9" max="9" width="9.42578125" style="26" bestFit="1" customWidth="1"/>
    <col min="10" max="252" width="9.140625" style="26"/>
    <col min="253" max="253" width="2.5703125" style="26" customWidth="1"/>
    <col min="254" max="254" width="43.7109375" style="26" customWidth="1"/>
    <col min="255" max="255" width="10.140625" style="26" customWidth="1"/>
    <col min="256" max="256" width="9.85546875" style="26" customWidth="1"/>
    <col min="257" max="257" width="9.7109375" style="26" customWidth="1"/>
    <col min="258" max="258" width="9.42578125" style="26" customWidth="1"/>
    <col min="259" max="508" width="9.140625" style="26"/>
    <col min="509" max="509" width="2.5703125" style="26" customWidth="1"/>
    <col min="510" max="510" width="43.7109375" style="26" customWidth="1"/>
    <col min="511" max="511" width="10.140625" style="26" customWidth="1"/>
    <col min="512" max="512" width="9.85546875" style="26" customWidth="1"/>
    <col min="513" max="513" width="9.7109375" style="26" customWidth="1"/>
    <col min="514" max="514" width="9.42578125" style="26" customWidth="1"/>
    <col min="515" max="764" width="9.140625" style="26"/>
    <col min="765" max="765" width="2.5703125" style="26" customWidth="1"/>
    <col min="766" max="766" width="43.7109375" style="26" customWidth="1"/>
    <col min="767" max="767" width="10.140625" style="26" customWidth="1"/>
    <col min="768" max="768" width="9.85546875" style="26" customWidth="1"/>
    <col min="769" max="769" width="9.7109375" style="26" customWidth="1"/>
    <col min="770" max="770" width="9.42578125" style="26" customWidth="1"/>
    <col min="771" max="1020" width="9.140625" style="26"/>
    <col min="1021" max="1021" width="2.5703125" style="26" customWidth="1"/>
    <col min="1022" max="1022" width="43.7109375" style="26" customWidth="1"/>
    <col min="1023" max="1023" width="10.140625" style="26" customWidth="1"/>
    <col min="1024" max="1024" width="9.85546875" style="26" customWidth="1"/>
    <col min="1025" max="1025" width="9.7109375" style="26" customWidth="1"/>
    <col min="1026" max="1026" width="9.42578125" style="26" customWidth="1"/>
    <col min="1027" max="1276" width="9.140625" style="26"/>
    <col min="1277" max="1277" width="2.5703125" style="26" customWidth="1"/>
    <col min="1278" max="1278" width="43.7109375" style="26" customWidth="1"/>
    <col min="1279" max="1279" width="10.140625" style="26" customWidth="1"/>
    <col min="1280" max="1280" width="9.85546875" style="26" customWidth="1"/>
    <col min="1281" max="1281" width="9.7109375" style="26" customWidth="1"/>
    <col min="1282" max="1282" width="9.42578125" style="26" customWidth="1"/>
    <col min="1283" max="1532" width="9.140625" style="26"/>
    <col min="1533" max="1533" width="2.5703125" style="26" customWidth="1"/>
    <col min="1534" max="1534" width="43.7109375" style="26" customWidth="1"/>
    <col min="1535" max="1535" width="10.140625" style="26" customWidth="1"/>
    <col min="1536" max="1536" width="9.85546875" style="26" customWidth="1"/>
    <col min="1537" max="1537" width="9.7109375" style="26" customWidth="1"/>
    <col min="1538" max="1538" width="9.42578125" style="26" customWidth="1"/>
    <col min="1539" max="1788" width="9.140625" style="26"/>
    <col min="1789" max="1789" width="2.5703125" style="26" customWidth="1"/>
    <col min="1790" max="1790" width="43.7109375" style="26" customWidth="1"/>
    <col min="1791" max="1791" width="10.140625" style="26" customWidth="1"/>
    <col min="1792" max="1792" width="9.85546875" style="26" customWidth="1"/>
    <col min="1793" max="1793" width="9.7109375" style="26" customWidth="1"/>
    <col min="1794" max="1794" width="9.42578125" style="26" customWidth="1"/>
    <col min="1795" max="2044" width="9.140625" style="26"/>
    <col min="2045" max="2045" width="2.5703125" style="26" customWidth="1"/>
    <col min="2046" max="2046" width="43.7109375" style="26" customWidth="1"/>
    <col min="2047" max="2047" width="10.140625" style="26" customWidth="1"/>
    <col min="2048" max="2048" width="9.85546875" style="26" customWidth="1"/>
    <col min="2049" max="2049" width="9.7109375" style="26" customWidth="1"/>
    <col min="2050" max="2050" width="9.42578125" style="26" customWidth="1"/>
    <col min="2051" max="2300" width="9.140625" style="26"/>
    <col min="2301" max="2301" width="2.5703125" style="26" customWidth="1"/>
    <col min="2302" max="2302" width="43.7109375" style="26" customWidth="1"/>
    <col min="2303" max="2303" width="10.140625" style="26" customWidth="1"/>
    <col min="2304" max="2304" width="9.85546875" style="26" customWidth="1"/>
    <col min="2305" max="2305" width="9.7109375" style="26" customWidth="1"/>
    <col min="2306" max="2306" width="9.42578125" style="26" customWidth="1"/>
    <col min="2307" max="2556" width="9.140625" style="26"/>
    <col min="2557" max="2557" width="2.5703125" style="26" customWidth="1"/>
    <col min="2558" max="2558" width="43.7109375" style="26" customWidth="1"/>
    <col min="2559" max="2559" width="10.140625" style="26" customWidth="1"/>
    <col min="2560" max="2560" width="9.85546875" style="26" customWidth="1"/>
    <col min="2561" max="2561" width="9.7109375" style="26" customWidth="1"/>
    <col min="2562" max="2562" width="9.42578125" style="26" customWidth="1"/>
    <col min="2563" max="2812" width="9.140625" style="26"/>
    <col min="2813" max="2813" width="2.5703125" style="26" customWidth="1"/>
    <col min="2814" max="2814" width="43.7109375" style="26" customWidth="1"/>
    <col min="2815" max="2815" width="10.140625" style="26" customWidth="1"/>
    <col min="2816" max="2816" width="9.85546875" style="26" customWidth="1"/>
    <col min="2817" max="2817" width="9.7109375" style="26" customWidth="1"/>
    <col min="2818" max="2818" width="9.42578125" style="26" customWidth="1"/>
    <col min="2819" max="3068" width="9.140625" style="26"/>
    <col min="3069" max="3069" width="2.5703125" style="26" customWidth="1"/>
    <col min="3070" max="3070" width="43.7109375" style="26" customWidth="1"/>
    <col min="3071" max="3071" width="10.140625" style="26" customWidth="1"/>
    <col min="3072" max="3072" width="9.85546875" style="26" customWidth="1"/>
    <col min="3073" max="3073" width="9.7109375" style="26" customWidth="1"/>
    <col min="3074" max="3074" width="9.42578125" style="26" customWidth="1"/>
    <col min="3075" max="3324" width="9.140625" style="26"/>
    <col min="3325" max="3325" width="2.5703125" style="26" customWidth="1"/>
    <col min="3326" max="3326" width="43.7109375" style="26" customWidth="1"/>
    <col min="3327" max="3327" width="10.140625" style="26" customWidth="1"/>
    <col min="3328" max="3328" width="9.85546875" style="26" customWidth="1"/>
    <col min="3329" max="3329" width="9.7109375" style="26" customWidth="1"/>
    <col min="3330" max="3330" width="9.42578125" style="26" customWidth="1"/>
    <col min="3331" max="3580" width="9.140625" style="26"/>
    <col min="3581" max="3581" width="2.5703125" style="26" customWidth="1"/>
    <col min="3582" max="3582" width="43.7109375" style="26" customWidth="1"/>
    <col min="3583" max="3583" width="10.140625" style="26" customWidth="1"/>
    <col min="3584" max="3584" width="9.85546875" style="26" customWidth="1"/>
    <col min="3585" max="3585" width="9.7109375" style="26" customWidth="1"/>
    <col min="3586" max="3586" width="9.42578125" style="26" customWidth="1"/>
    <col min="3587" max="3836" width="9.140625" style="26"/>
    <col min="3837" max="3837" width="2.5703125" style="26" customWidth="1"/>
    <col min="3838" max="3838" width="43.7109375" style="26" customWidth="1"/>
    <col min="3839" max="3839" width="10.140625" style="26" customWidth="1"/>
    <col min="3840" max="3840" width="9.85546875" style="26" customWidth="1"/>
    <col min="3841" max="3841" width="9.7109375" style="26" customWidth="1"/>
    <col min="3842" max="3842" width="9.42578125" style="26" customWidth="1"/>
    <col min="3843" max="4092" width="9.140625" style="26"/>
    <col min="4093" max="4093" width="2.5703125" style="26" customWidth="1"/>
    <col min="4094" max="4094" width="43.7109375" style="26" customWidth="1"/>
    <col min="4095" max="4095" width="10.140625" style="26" customWidth="1"/>
    <col min="4096" max="4096" width="9.85546875" style="26" customWidth="1"/>
    <col min="4097" max="4097" width="9.7109375" style="26" customWidth="1"/>
    <col min="4098" max="4098" width="9.42578125" style="26" customWidth="1"/>
    <col min="4099" max="4348" width="9.140625" style="26"/>
    <col min="4349" max="4349" width="2.5703125" style="26" customWidth="1"/>
    <col min="4350" max="4350" width="43.7109375" style="26" customWidth="1"/>
    <col min="4351" max="4351" width="10.140625" style="26" customWidth="1"/>
    <col min="4352" max="4352" width="9.85546875" style="26" customWidth="1"/>
    <col min="4353" max="4353" width="9.7109375" style="26" customWidth="1"/>
    <col min="4354" max="4354" width="9.42578125" style="26" customWidth="1"/>
    <col min="4355" max="4604" width="9.140625" style="26"/>
    <col min="4605" max="4605" width="2.5703125" style="26" customWidth="1"/>
    <col min="4606" max="4606" width="43.7109375" style="26" customWidth="1"/>
    <col min="4607" max="4607" width="10.140625" style="26" customWidth="1"/>
    <col min="4608" max="4608" width="9.85546875" style="26" customWidth="1"/>
    <col min="4609" max="4609" width="9.7109375" style="26" customWidth="1"/>
    <col min="4610" max="4610" width="9.42578125" style="26" customWidth="1"/>
    <col min="4611" max="4860" width="9.140625" style="26"/>
    <col min="4861" max="4861" width="2.5703125" style="26" customWidth="1"/>
    <col min="4862" max="4862" width="43.7109375" style="26" customWidth="1"/>
    <col min="4863" max="4863" width="10.140625" style="26" customWidth="1"/>
    <col min="4864" max="4864" width="9.85546875" style="26" customWidth="1"/>
    <col min="4865" max="4865" width="9.7109375" style="26" customWidth="1"/>
    <col min="4866" max="4866" width="9.42578125" style="26" customWidth="1"/>
    <col min="4867" max="5116" width="9.140625" style="26"/>
    <col min="5117" max="5117" width="2.5703125" style="26" customWidth="1"/>
    <col min="5118" max="5118" width="43.7109375" style="26" customWidth="1"/>
    <col min="5119" max="5119" width="10.140625" style="26" customWidth="1"/>
    <col min="5120" max="5120" width="9.85546875" style="26" customWidth="1"/>
    <col min="5121" max="5121" width="9.7109375" style="26" customWidth="1"/>
    <col min="5122" max="5122" width="9.42578125" style="26" customWidth="1"/>
    <col min="5123" max="5372" width="9.140625" style="26"/>
    <col min="5373" max="5373" width="2.5703125" style="26" customWidth="1"/>
    <col min="5374" max="5374" width="43.7109375" style="26" customWidth="1"/>
    <col min="5375" max="5375" width="10.140625" style="26" customWidth="1"/>
    <col min="5376" max="5376" width="9.85546875" style="26" customWidth="1"/>
    <col min="5377" max="5377" width="9.7109375" style="26" customWidth="1"/>
    <col min="5378" max="5378" width="9.42578125" style="26" customWidth="1"/>
    <col min="5379" max="5628" width="9.140625" style="26"/>
    <col min="5629" max="5629" width="2.5703125" style="26" customWidth="1"/>
    <col min="5630" max="5630" width="43.7109375" style="26" customWidth="1"/>
    <col min="5631" max="5631" width="10.140625" style="26" customWidth="1"/>
    <col min="5632" max="5632" width="9.85546875" style="26" customWidth="1"/>
    <col min="5633" max="5633" width="9.7109375" style="26" customWidth="1"/>
    <col min="5634" max="5634" width="9.42578125" style="26" customWidth="1"/>
    <col min="5635" max="5884" width="9.140625" style="26"/>
    <col min="5885" max="5885" width="2.5703125" style="26" customWidth="1"/>
    <col min="5886" max="5886" width="43.7109375" style="26" customWidth="1"/>
    <col min="5887" max="5887" width="10.140625" style="26" customWidth="1"/>
    <col min="5888" max="5888" width="9.85546875" style="26" customWidth="1"/>
    <col min="5889" max="5889" width="9.7109375" style="26" customWidth="1"/>
    <col min="5890" max="5890" width="9.42578125" style="26" customWidth="1"/>
    <col min="5891" max="6140" width="9.140625" style="26"/>
    <col min="6141" max="6141" width="2.5703125" style="26" customWidth="1"/>
    <col min="6142" max="6142" width="43.7109375" style="26" customWidth="1"/>
    <col min="6143" max="6143" width="10.140625" style="26" customWidth="1"/>
    <col min="6144" max="6144" width="9.85546875" style="26" customWidth="1"/>
    <col min="6145" max="6145" width="9.7109375" style="26" customWidth="1"/>
    <col min="6146" max="6146" width="9.42578125" style="26" customWidth="1"/>
    <col min="6147" max="6396" width="9.140625" style="26"/>
    <col min="6397" max="6397" width="2.5703125" style="26" customWidth="1"/>
    <col min="6398" max="6398" width="43.7109375" style="26" customWidth="1"/>
    <col min="6399" max="6399" width="10.140625" style="26" customWidth="1"/>
    <col min="6400" max="6400" width="9.85546875" style="26" customWidth="1"/>
    <col min="6401" max="6401" width="9.7109375" style="26" customWidth="1"/>
    <col min="6402" max="6402" width="9.42578125" style="26" customWidth="1"/>
    <col min="6403" max="6652" width="9.140625" style="26"/>
    <col min="6653" max="6653" width="2.5703125" style="26" customWidth="1"/>
    <col min="6654" max="6654" width="43.7109375" style="26" customWidth="1"/>
    <col min="6655" max="6655" width="10.140625" style="26" customWidth="1"/>
    <col min="6656" max="6656" width="9.85546875" style="26" customWidth="1"/>
    <col min="6657" max="6657" width="9.7109375" style="26" customWidth="1"/>
    <col min="6658" max="6658" width="9.42578125" style="26" customWidth="1"/>
    <col min="6659" max="6908" width="9.140625" style="26"/>
    <col min="6909" max="6909" width="2.5703125" style="26" customWidth="1"/>
    <col min="6910" max="6910" width="43.7109375" style="26" customWidth="1"/>
    <col min="6911" max="6911" width="10.140625" style="26" customWidth="1"/>
    <col min="6912" max="6912" width="9.85546875" style="26" customWidth="1"/>
    <col min="6913" max="6913" width="9.7109375" style="26" customWidth="1"/>
    <col min="6914" max="6914" width="9.42578125" style="26" customWidth="1"/>
    <col min="6915" max="7164" width="9.140625" style="26"/>
    <col min="7165" max="7165" width="2.5703125" style="26" customWidth="1"/>
    <col min="7166" max="7166" width="43.7109375" style="26" customWidth="1"/>
    <col min="7167" max="7167" width="10.140625" style="26" customWidth="1"/>
    <col min="7168" max="7168" width="9.85546875" style="26" customWidth="1"/>
    <col min="7169" max="7169" width="9.7109375" style="26" customWidth="1"/>
    <col min="7170" max="7170" width="9.42578125" style="26" customWidth="1"/>
    <col min="7171" max="7420" width="9.140625" style="26"/>
    <col min="7421" max="7421" width="2.5703125" style="26" customWidth="1"/>
    <col min="7422" max="7422" width="43.7109375" style="26" customWidth="1"/>
    <col min="7423" max="7423" width="10.140625" style="26" customWidth="1"/>
    <col min="7424" max="7424" width="9.85546875" style="26" customWidth="1"/>
    <col min="7425" max="7425" width="9.7109375" style="26" customWidth="1"/>
    <col min="7426" max="7426" width="9.42578125" style="26" customWidth="1"/>
    <col min="7427" max="7676" width="9.140625" style="26"/>
    <col min="7677" max="7677" width="2.5703125" style="26" customWidth="1"/>
    <col min="7678" max="7678" width="43.7109375" style="26" customWidth="1"/>
    <col min="7679" max="7679" width="10.140625" style="26" customWidth="1"/>
    <col min="7680" max="7680" width="9.85546875" style="26" customWidth="1"/>
    <col min="7681" max="7681" width="9.7109375" style="26" customWidth="1"/>
    <col min="7682" max="7682" width="9.42578125" style="26" customWidth="1"/>
    <col min="7683" max="7932" width="9.140625" style="26"/>
    <col min="7933" max="7933" width="2.5703125" style="26" customWidth="1"/>
    <col min="7934" max="7934" width="43.7109375" style="26" customWidth="1"/>
    <col min="7935" max="7935" width="10.140625" style="26" customWidth="1"/>
    <col min="7936" max="7936" width="9.85546875" style="26" customWidth="1"/>
    <col min="7937" max="7937" width="9.7109375" style="26" customWidth="1"/>
    <col min="7938" max="7938" width="9.42578125" style="26" customWidth="1"/>
    <col min="7939" max="8188" width="9.140625" style="26"/>
    <col min="8189" max="8189" width="2.5703125" style="26" customWidth="1"/>
    <col min="8190" max="8190" width="43.7109375" style="26" customWidth="1"/>
    <col min="8191" max="8191" width="10.140625" style="26" customWidth="1"/>
    <col min="8192" max="8192" width="9.85546875" style="26" customWidth="1"/>
    <col min="8193" max="8193" width="9.7109375" style="26" customWidth="1"/>
    <col min="8194" max="8194" width="9.42578125" style="26" customWidth="1"/>
    <col min="8195" max="8444" width="9.140625" style="26"/>
    <col min="8445" max="8445" width="2.5703125" style="26" customWidth="1"/>
    <col min="8446" max="8446" width="43.7109375" style="26" customWidth="1"/>
    <col min="8447" max="8447" width="10.140625" style="26" customWidth="1"/>
    <col min="8448" max="8448" width="9.85546875" style="26" customWidth="1"/>
    <col min="8449" max="8449" width="9.7109375" style="26" customWidth="1"/>
    <col min="8450" max="8450" width="9.42578125" style="26" customWidth="1"/>
    <col min="8451" max="8700" width="9.140625" style="26"/>
    <col min="8701" max="8701" width="2.5703125" style="26" customWidth="1"/>
    <col min="8702" max="8702" width="43.7109375" style="26" customWidth="1"/>
    <col min="8703" max="8703" width="10.140625" style="26" customWidth="1"/>
    <col min="8704" max="8704" width="9.85546875" style="26" customWidth="1"/>
    <col min="8705" max="8705" width="9.7109375" style="26" customWidth="1"/>
    <col min="8706" max="8706" width="9.42578125" style="26" customWidth="1"/>
    <col min="8707" max="8956" width="9.140625" style="26"/>
    <col min="8957" max="8957" width="2.5703125" style="26" customWidth="1"/>
    <col min="8958" max="8958" width="43.7109375" style="26" customWidth="1"/>
    <col min="8959" max="8959" width="10.140625" style="26" customWidth="1"/>
    <col min="8960" max="8960" width="9.85546875" style="26" customWidth="1"/>
    <col min="8961" max="8961" width="9.7109375" style="26" customWidth="1"/>
    <col min="8962" max="8962" width="9.42578125" style="26" customWidth="1"/>
    <col min="8963" max="9212" width="9.140625" style="26"/>
    <col min="9213" max="9213" width="2.5703125" style="26" customWidth="1"/>
    <col min="9214" max="9214" width="43.7109375" style="26" customWidth="1"/>
    <col min="9215" max="9215" width="10.140625" style="26" customWidth="1"/>
    <col min="9216" max="9216" width="9.85546875" style="26" customWidth="1"/>
    <col min="9217" max="9217" width="9.7109375" style="26" customWidth="1"/>
    <col min="9218" max="9218" width="9.42578125" style="26" customWidth="1"/>
    <col min="9219" max="9468" width="9.140625" style="26"/>
    <col min="9469" max="9469" width="2.5703125" style="26" customWidth="1"/>
    <col min="9470" max="9470" width="43.7109375" style="26" customWidth="1"/>
    <col min="9471" max="9471" width="10.140625" style="26" customWidth="1"/>
    <col min="9472" max="9472" width="9.85546875" style="26" customWidth="1"/>
    <col min="9473" max="9473" width="9.7109375" style="26" customWidth="1"/>
    <col min="9474" max="9474" width="9.42578125" style="26" customWidth="1"/>
    <col min="9475" max="9724" width="9.140625" style="26"/>
    <col min="9725" max="9725" width="2.5703125" style="26" customWidth="1"/>
    <col min="9726" max="9726" width="43.7109375" style="26" customWidth="1"/>
    <col min="9727" max="9727" width="10.140625" style="26" customWidth="1"/>
    <col min="9728" max="9728" width="9.85546875" style="26" customWidth="1"/>
    <col min="9729" max="9729" width="9.7109375" style="26" customWidth="1"/>
    <col min="9730" max="9730" width="9.42578125" style="26" customWidth="1"/>
    <col min="9731" max="9980" width="9.140625" style="26"/>
    <col min="9981" max="9981" width="2.5703125" style="26" customWidth="1"/>
    <col min="9982" max="9982" width="43.7109375" style="26" customWidth="1"/>
    <col min="9983" max="9983" width="10.140625" style="26" customWidth="1"/>
    <col min="9984" max="9984" width="9.85546875" style="26" customWidth="1"/>
    <col min="9985" max="9985" width="9.7109375" style="26" customWidth="1"/>
    <col min="9986" max="9986" width="9.42578125" style="26" customWidth="1"/>
    <col min="9987" max="10236" width="9.140625" style="26"/>
    <col min="10237" max="10237" width="2.5703125" style="26" customWidth="1"/>
    <col min="10238" max="10238" width="43.7109375" style="26" customWidth="1"/>
    <col min="10239" max="10239" width="10.140625" style="26" customWidth="1"/>
    <col min="10240" max="10240" width="9.85546875" style="26" customWidth="1"/>
    <col min="10241" max="10241" width="9.7109375" style="26" customWidth="1"/>
    <col min="10242" max="10242" width="9.42578125" style="26" customWidth="1"/>
    <col min="10243" max="10492" width="9.140625" style="26"/>
    <col min="10493" max="10493" width="2.5703125" style="26" customWidth="1"/>
    <col min="10494" max="10494" width="43.7109375" style="26" customWidth="1"/>
    <col min="10495" max="10495" width="10.140625" style="26" customWidth="1"/>
    <col min="10496" max="10496" width="9.85546875" style="26" customWidth="1"/>
    <col min="10497" max="10497" width="9.7109375" style="26" customWidth="1"/>
    <col min="10498" max="10498" width="9.42578125" style="26" customWidth="1"/>
    <col min="10499" max="10748" width="9.140625" style="26"/>
    <col min="10749" max="10749" width="2.5703125" style="26" customWidth="1"/>
    <col min="10750" max="10750" width="43.7109375" style="26" customWidth="1"/>
    <col min="10751" max="10751" width="10.140625" style="26" customWidth="1"/>
    <col min="10752" max="10752" width="9.85546875" style="26" customWidth="1"/>
    <col min="10753" max="10753" width="9.7109375" style="26" customWidth="1"/>
    <col min="10754" max="10754" width="9.42578125" style="26" customWidth="1"/>
    <col min="10755" max="11004" width="9.140625" style="26"/>
    <col min="11005" max="11005" width="2.5703125" style="26" customWidth="1"/>
    <col min="11006" max="11006" width="43.7109375" style="26" customWidth="1"/>
    <col min="11007" max="11007" width="10.140625" style="26" customWidth="1"/>
    <col min="11008" max="11008" width="9.85546875" style="26" customWidth="1"/>
    <col min="11009" max="11009" width="9.7109375" style="26" customWidth="1"/>
    <col min="11010" max="11010" width="9.42578125" style="26" customWidth="1"/>
    <col min="11011" max="11260" width="9.140625" style="26"/>
    <col min="11261" max="11261" width="2.5703125" style="26" customWidth="1"/>
    <col min="11262" max="11262" width="43.7109375" style="26" customWidth="1"/>
    <col min="11263" max="11263" width="10.140625" style="26" customWidth="1"/>
    <col min="11264" max="11264" width="9.85546875" style="26" customWidth="1"/>
    <col min="11265" max="11265" width="9.7109375" style="26" customWidth="1"/>
    <col min="11266" max="11266" width="9.42578125" style="26" customWidth="1"/>
    <col min="11267" max="11516" width="9.140625" style="26"/>
    <col min="11517" max="11517" width="2.5703125" style="26" customWidth="1"/>
    <col min="11518" max="11518" width="43.7109375" style="26" customWidth="1"/>
    <col min="11519" max="11519" width="10.140625" style="26" customWidth="1"/>
    <col min="11520" max="11520" width="9.85546875" style="26" customWidth="1"/>
    <col min="11521" max="11521" width="9.7109375" style="26" customWidth="1"/>
    <col min="11522" max="11522" width="9.42578125" style="26" customWidth="1"/>
    <col min="11523" max="11772" width="9.140625" style="26"/>
    <col min="11773" max="11773" width="2.5703125" style="26" customWidth="1"/>
    <col min="11774" max="11774" width="43.7109375" style="26" customWidth="1"/>
    <col min="11775" max="11775" width="10.140625" style="26" customWidth="1"/>
    <col min="11776" max="11776" width="9.85546875" style="26" customWidth="1"/>
    <col min="11777" max="11777" width="9.7109375" style="26" customWidth="1"/>
    <col min="11778" max="11778" width="9.42578125" style="26" customWidth="1"/>
    <col min="11779" max="12028" width="9.140625" style="26"/>
    <col min="12029" max="12029" width="2.5703125" style="26" customWidth="1"/>
    <col min="12030" max="12030" width="43.7109375" style="26" customWidth="1"/>
    <col min="12031" max="12031" width="10.140625" style="26" customWidth="1"/>
    <col min="12032" max="12032" width="9.85546875" style="26" customWidth="1"/>
    <col min="12033" max="12033" width="9.7109375" style="26" customWidth="1"/>
    <col min="12034" max="12034" width="9.42578125" style="26" customWidth="1"/>
    <col min="12035" max="12284" width="9.140625" style="26"/>
    <col min="12285" max="12285" width="2.5703125" style="26" customWidth="1"/>
    <col min="12286" max="12286" width="43.7109375" style="26" customWidth="1"/>
    <col min="12287" max="12287" width="10.140625" style="26" customWidth="1"/>
    <col min="12288" max="12288" width="9.85546875" style="26" customWidth="1"/>
    <col min="12289" max="12289" width="9.7109375" style="26" customWidth="1"/>
    <col min="12290" max="12290" width="9.42578125" style="26" customWidth="1"/>
    <col min="12291" max="12540" width="9.140625" style="26"/>
    <col min="12541" max="12541" width="2.5703125" style="26" customWidth="1"/>
    <col min="12542" max="12542" width="43.7109375" style="26" customWidth="1"/>
    <col min="12543" max="12543" width="10.140625" style="26" customWidth="1"/>
    <col min="12544" max="12544" width="9.85546875" style="26" customWidth="1"/>
    <col min="12545" max="12545" width="9.7109375" style="26" customWidth="1"/>
    <col min="12546" max="12546" width="9.42578125" style="26" customWidth="1"/>
    <col min="12547" max="12796" width="9.140625" style="26"/>
    <col min="12797" max="12797" width="2.5703125" style="26" customWidth="1"/>
    <col min="12798" max="12798" width="43.7109375" style="26" customWidth="1"/>
    <col min="12799" max="12799" width="10.140625" style="26" customWidth="1"/>
    <col min="12800" max="12800" width="9.85546875" style="26" customWidth="1"/>
    <col min="12801" max="12801" width="9.7109375" style="26" customWidth="1"/>
    <col min="12802" max="12802" width="9.42578125" style="26" customWidth="1"/>
    <col min="12803" max="13052" width="9.140625" style="26"/>
    <col min="13053" max="13053" width="2.5703125" style="26" customWidth="1"/>
    <col min="13054" max="13054" width="43.7109375" style="26" customWidth="1"/>
    <col min="13055" max="13055" width="10.140625" style="26" customWidth="1"/>
    <col min="13056" max="13056" width="9.85546875" style="26" customWidth="1"/>
    <col min="13057" max="13057" width="9.7109375" style="26" customWidth="1"/>
    <col min="13058" max="13058" width="9.42578125" style="26" customWidth="1"/>
    <col min="13059" max="13308" width="9.140625" style="26"/>
    <col min="13309" max="13309" width="2.5703125" style="26" customWidth="1"/>
    <col min="13310" max="13310" width="43.7109375" style="26" customWidth="1"/>
    <col min="13311" max="13311" width="10.140625" style="26" customWidth="1"/>
    <col min="13312" max="13312" width="9.85546875" style="26" customWidth="1"/>
    <col min="13313" max="13313" width="9.7109375" style="26" customWidth="1"/>
    <col min="13314" max="13314" width="9.42578125" style="26" customWidth="1"/>
    <col min="13315" max="13564" width="9.140625" style="26"/>
    <col min="13565" max="13565" width="2.5703125" style="26" customWidth="1"/>
    <col min="13566" max="13566" width="43.7109375" style="26" customWidth="1"/>
    <col min="13567" max="13567" width="10.140625" style="26" customWidth="1"/>
    <col min="13568" max="13568" width="9.85546875" style="26" customWidth="1"/>
    <col min="13569" max="13569" width="9.7109375" style="26" customWidth="1"/>
    <col min="13570" max="13570" width="9.42578125" style="26" customWidth="1"/>
    <col min="13571" max="13820" width="9.140625" style="26"/>
    <col min="13821" max="13821" width="2.5703125" style="26" customWidth="1"/>
    <col min="13822" max="13822" width="43.7109375" style="26" customWidth="1"/>
    <col min="13823" max="13823" width="10.140625" style="26" customWidth="1"/>
    <col min="13824" max="13824" width="9.85546875" style="26" customWidth="1"/>
    <col min="13825" max="13825" width="9.7109375" style="26" customWidth="1"/>
    <col min="13826" max="13826" width="9.42578125" style="26" customWidth="1"/>
    <col min="13827" max="14076" width="9.140625" style="26"/>
    <col min="14077" max="14077" width="2.5703125" style="26" customWidth="1"/>
    <col min="14078" max="14078" width="43.7109375" style="26" customWidth="1"/>
    <col min="14079" max="14079" width="10.140625" style="26" customWidth="1"/>
    <col min="14080" max="14080" width="9.85546875" style="26" customWidth="1"/>
    <col min="14081" max="14081" width="9.7109375" style="26" customWidth="1"/>
    <col min="14082" max="14082" width="9.42578125" style="26" customWidth="1"/>
    <col min="14083" max="14332" width="9.140625" style="26"/>
    <col min="14333" max="14333" width="2.5703125" style="26" customWidth="1"/>
    <col min="14334" max="14334" width="43.7109375" style="26" customWidth="1"/>
    <col min="14335" max="14335" width="10.140625" style="26" customWidth="1"/>
    <col min="14336" max="14336" width="9.85546875" style="26" customWidth="1"/>
    <col min="14337" max="14337" width="9.7109375" style="26" customWidth="1"/>
    <col min="14338" max="14338" width="9.42578125" style="26" customWidth="1"/>
    <col min="14339" max="14588" width="9.140625" style="26"/>
    <col min="14589" max="14589" width="2.5703125" style="26" customWidth="1"/>
    <col min="14590" max="14590" width="43.7109375" style="26" customWidth="1"/>
    <col min="14591" max="14591" width="10.140625" style="26" customWidth="1"/>
    <col min="14592" max="14592" width="9.85546875" style="26" customWidth="1"/>
    <col min="14593" max="14593" width="9.7109375" style="26" customWidth="1"/>
    <col min="14594" max="14594" width="9.42578125" style="26" customWidth="1"/>
    <col min="14595" max="14844" width="9.140625" style="26"/>
    <col min="14845" max="14845" width="2.5703125" style="26" customWidth="1"/>
    <col min="14846" max="14846" width="43.7109375" style="26" customWidth="1"/>
    <col min="14847" max="14847" width="10.140625" style="26" customWidth="1"/>
    <col min="14848" max="14848" width="9.85546875" style="26" customWidth="1"/>
    <col min="14849" max="14849" width="9.7109375" style="26" customWidth="1"/>
    <col min="14850" max="14850" width="9.42578125" style="26" customWidth="1"/>
    <col min="14851" max="15100" width="9.140625" style="26"/>
    <col min="15101" max="15101" width="2.5703125" style="26" customWidth="1"/>
    <col min="15102" max="15102" width="43.7109375" style="26" customWidth="1"/>
    <col min="15103" max="15103" width="10.140625" style="26" customWidth="1"/>
    <col min="15104" max="15104" width="9.85546875" style="26" customWidth="1"/>
    <col min="15105" max="15105" width="9.7109375" style="26" customWidth="1"/>
    <col min="15106" max="15106" width="9.42578125" style="26" customWidth="1"/>
    <col min="15107" max="15356" width="9.140625" style="26"/>
    <col min="15357" max="15357" width="2.5703125" style="26" customWidth="1"/>
    <col min="15358" max="15358" width="43.7109375" style="26" customWidth="1"/>
    <col min="15359" max="15359" width="10.140625" style="26" customWidth="1"/>
    <col min="15360" max="15360" width="9.85546875" style="26" customWidth="1"/>
    <col min="15361" max="15361" width="9.7109375" style="26" customWidth="1"/>
    <col min="15362" max="15362" width="9.42578125" style="26" customWidth="1"/>
    <col min="15363" max="15612" width="9.140625" style="26"/>
    <col min="15613" max="15613" width="2.5703125" style="26" customWidth="1"/>
    <col min="15614" max="15614" width="43.7109375" style="26" customWidth="1"/>
    <col min="15615" max="15615" width="10.140625" style="26" customWidth="1"/>
    <col min="15616" max="15616" width="9.85546875" style="26" customWidth="1"/>
    <col min="15617" max="15617" width="9.7109375" style="26" customWidth="1"/>
    <col min="15618" max="15618" width="9.42578125" style="26" customWidth="1"/>
    <col min="15619" max="15868" width="9.140625" style="26"/>
    <col min="15869" max="15869" width="2.5703125" style="26" customWidth="1"/>
    <col min="15870" max="15870" width="43.7109375" style="26" customWidth="1"/>
    <col min="15871" max="15871" width="10.140625" style="26" customWidth="1"/>
    <col min="15872" max="15872" width="9.85546875" style="26" customWidth="1"/>
    <col min="15873" max="15873" width="9.7109375" style="26" customWidth="1"/>
    <col min="15874" max="15874" width="9.42578125" style="26" customWidth="1"/>
    <col min="15875" max="16124" width="9.140625" style="26"/>
    <col min="16125" max="16125" width="2.5703125" style="26" customWidth="1"/>
    <col min="16126" max="16126" width="43.7109375" style="26" customWidth="1"/>
    <col min="16127" max="16127" width="10.140625" style="26" customWidth="1"/>
    <col min="16128" max="16128" width="9.85546875" style="26" customWidth="1"/>
    <col min="16129" max="16129" width="9.7109375" style="26" customWidth="1"/>
    <col min="16130" max="16130" width="9.42578125" style="26" customWidth="1"/>
    <col min="16131" max="16384" width="9.140625" style="26"/>
  </cols>
  <sheetData>
    <row r="1" spans="1:12" x14ac:dyDescent="0.25">
      <c r="D1" s="2" t="s">
        <v>0</v>
      </c>
      <c r="E1" s="227"/>
    </row>
    <row r="2" spans="1:12" x14ac:dyDescent="0.25">
      <c r="D2" s="2" t="s">
        <v>1</v>
      </c>
      <c r="E2" s="227"/>
    </row>
    <row r="3" spans="1:12" x14ac:dyDescent="0.25">
      <c r="D3" s="2" t="s">
        <v>331</v>
      </c>
      <c r="E3" s="227"/>
    </row>
    <row r="4" spans="1:12" x14ac:dyDescent="0.25">
      <c r="D4" s="2" t="s">
        <v>325</v>
      </c>
      <c r="E4" s="227"/>
    </row>
    <row r="5" spans="1:12" ht="10.5" customHeight="1" x14ac:dyDescent="0.25">
      <c r="B5" s="20"/>
      <c r="D5" s="227"/>
      <c r="E5" s="227"/>
    </row>
    <row r="6" spans="1:12" ht="11.25" customHeight="1" x14ac:dyDescent="0.25">
      <c r="E6" s="227"/>
    </row>
    <row r="7" spans="1:12" x14ac:dyDescent="0.25">
      <c r="A7" s="1100" t="s">
        <v>326</v>
      </c>
      <c r="B7" s="1100"/>
      <c r="C7" s="1100"/>
      <c r="D7" s="1100"/>
      <c r="E7" s="1100"/>
      <c r="F7" s="1100"/>
    </row>
    <row r="8" spans="1:12" ht="10.5" customHeight="1" x14ac:dyDescent="0.25">
      <c r="A8" s="1127"/>
      <c r="B8" s="1127"/>
      <c r="C8" s="1127"/>
      <c r="D8" s="1127"/>
      <c r="E8" s="1127"/>
      <c r="F8" s="1127"/>
    </row>
    <row r="9" spans="1:12" ht="18" customHeight="1" x14ac:dyDescent="0.25">
      <c r="A9" s="29"/>
      <c r="B9" s="551"/>
      <c r="C9" s="551"/>
      <c r="D9" s="551"/>
      <c r="E9" s="846"/>
      <c r="F9" s="847" t="s">
        <v>2</v>
      </c>
    </row>
    <row r="10" spans="1:12" ht="12" customHeight="1" x14ac:dyDescent="0.25">
      <c r="A10" s="1128" t="s">
        <v>3</v>
      </c>
      <c r="B10" s="1131" t="s">
        <v>327</v>
      </c>
      <c r="C10" s="1134" t="s">
        <v>15</v>
      </c>
      <c r="D10" s="1117" t="s">
        <v>16</v>
      </c>
      <c r="E10" s="1137"/>
      <c r="F10" s="1118"/>
    </row>
    <row r="11" spans="1:12" ht="12" customHeight="1" x14ac:dyDescent="0.25">
      <c r="A11" s="1129"/>
      <c r="B11" s="1132"/>
      <c r="C11" s="1135"/>
      <c r="D11" s="1138" t="s">
        <v>17</v>
      </c>
      <c r="E11" s="1139"/>
      <c r="F11" s="848"/>
    </row>
    <row r="12" spans="1:12" ht="33.75" customHeight="1" x14ac:dyDescent="0.25">
      <c r="A12" s="1130"/>
      <c r="B12" s="1133"/>
      <c r="C12" s="1136"/>
      <c r="D12" s="849" t="s">
        <v>18</v>
      </c>
      <c r="E12" s="850" t="s">
        <v>19</v>
      </c>
      <c r="F12" s="851" t="s">
        <v>20</v>
      </c>
      <c r="H12" s="852"/>
      <c r="I12" s="33"/>
      <c r="J12" s="33"/>
      <c r="K12" s="33"/>
      <c r="L12" s="33"/>
    </row>
    <row r="13" spans="1:12" ht="14.1" customHeight="1" x14ac:dyDescent="0.25">
      <c r="A13" s="853">
        <v>1</v>
      </c>
      <c r="B13" s="854" t="s">
        <v>138</v>
      </c>
      <c r="C13" s="855">
        <f>'[1]10 priedas'!O14+'[1]10 priedas'!O42+'[1]10 priedas'!O58+'[1]10 priedas'!O75+'[1]10 priedas'!O105+'[1]10 priedas'!O112+'[1]10 priedas'!O162</f>
        <v>21309.134000000002</v>
      </c>
      <c r="D13" s="855">
        <f>'[1]10 priedas'!P14+'[1]10 priedas'!P42+'[1]10 priedas'!P58+'[1]10 priedas'!P75+'[1]10 priedas'!P105+'[1]10 priedas'!P112+'[1]10 priedas'!P162</f>
        <v>13253.434000000001</v>
      </c>
      <c r="E13" s="855">
        <f>'[1]10 priedas'!Q14+'[1]10 priedas'!Q42+'[1]10 priedas'!Q58+'[1]10 priedas'!Q75+'[1]10 priedas'!Q105+'[1]10 priedas'!Q112+'[1]10 priedas'!Q162</f>
        <v>2671.663</v>
      </c>
      <c r="F13" s="855">
        <f>'[1]10 priedas'!R14+'[1]10 priedas'!R42+'[1]10 priedas'!R58+'[1]10 priedas'!R75+'[1]10 priedas'!R105+'[1]10 priedas'!R112+'[1]10 priedas'!R162</f>
        <v>8055.6999999999989</v>
      </c>
      <c r="G13" s="856"/>
      <c r="H13" s="857"/>
      <c r="I13" s="857"/>
      <c r="J13" s="858"/>
      <c r="K13" s="858"/>
      <c r="L13" s="33"/>
    </row>
    <row r="14" spans="1:12" ht="14.1" customHeight="1" x14ac:dyDescent="0.25">
      <c r="A14" s="853">
        <v>2</v>
      </c>
      <c r="B14" s="859" t="s">
        <v>44</v>
      </c>
      <c r="C14" s="855">
        <f t="shared" ref="C14:C55" si="0">D14+F14</f>
        <v>60</v>
      </c>
      <c r="D14" s="22">
        <v>60</v>
      </c>
      <c r="E14" s="23">
        <v>56</v>
      </c>
      <c r="F14" s="210"/>
      <c r="I14" s="33"/>
      <c r="J14" s="33"/>
      <c r="K14" s="33"/>
      <c r="L14" s="33"/>
    </row>
    <row r="15" spans="1:12" ht="13.5" customHeight="1" x14ac:dyDescent="0.25">
      <c r="A15" s="853">
        <v>3</v>
      </c>
      <c r="B15" s="17" t="s">
        <v>45</v>
      </c>
      <c r="C15" s="855">
        <f t="shared" si="0"/>
        <v>1112</v>
      </c>
      <c r="D15" s="860">
        <v>76.900000000000006</v>
      </c>
      <c r="E15" s="861">
        <v>0</v>
      </c>
      <c r="F15" s="861">
        <v>1035.0999999999999</v>
      </c>
    </row>
    <row r="16" spans="1:12" ht="14.1" customHeight="1" x14ac:dyDescent="0.25">
      <c r="A16" s="853">
        <v>4</v>
      </c>
      <c r="B16" s="51" t="s">
        <v>48</v>
      </c>
      <c r="C16" s="855">
        <f t="shared" si="0"/>
        <v>562.92999999999995</v>
      </c>
      <c r="D16" s="22">
        <v>562.92999999999995</v>
      </c>
      <c r="E16" s="23">
        <v>531.79999999999995</v>
      </c>
      <c r="F16" s="51">
        <v>0</v>
      </c>
    </row>
    <row r="17" spans="1:6" ht="14.1" customHeight="1" x14ac:dyDescent="0.25">
      <c r="A17" s="853">
        <v>5</v>
      </c>
      <c r="B17" s="276" t="s">
        <v>58</v>
      </c>
      <c r="C17" s="855">
        <f t="shared" si="0"/>
        <v>282.7</v>
      </c>
      <c r="D17" s="22">
        <v>282.7</v>
      </c>
      <c r="E17" s="23">
        <v>234.8</v>
      </c>
      <c r="F17" s="276">
        <v>0</v>
      </c>
    </row>
    <row r="18" spans="1:6" ht="14.1" customHeight="1" x14ac:dyDescent="0.25">
      <c r="A18" s="853">
        <v>6</v>
      </c>
      <c r="B18" s="276" t="s">
        <v>59</v>
      </c>
      <c r="C18" s="855">
        <f t="shared" si="0"/>
        <v>334.84100000000001</v>
      </c>
      <c r="D18" s="392">
        <v>334.84100000000001</v>
      </c>
      <c r="E18" s="51">
        <v>204.4</v>
      </c>
      <c r="F18" s="276">
        <v>0</v>
      </c>
    </row>
    <row r="19" spans="1:6" ht="14.1" customHeight="1" x14ac:dyDescent="0.25">
      <c r="A19" s="853">
        <v>7</v>
      </c>
      <c r="B19" s="51" t="s">
        <v>60</v>
      </c>
      <c r="C19" s="855">
        <f t="shared" si="0"/>
        <v>325.10000000000002</v>
      </c>
      <c r="D19" s="392">
        <v>325.10000000000002</v>
      </c>
      <c r="E19" s="387">
        <v>286.39999999999998</v>
      </c>
      <c r="F19" s="51">
        <v>0</v>
      </c>
    </row>
    <row r="20" spans="1:6" ht="15" customHeight="1" x14ac:dyDescent="0.25">
      <c r="A20" s="853">
        <v>8</v>
      </c>
      <c r="B20" s="17" t="s">
        <v>61</v>
      </c>
      <c r="C20" s="855">
        <f t="shared" si="0"/>
        <v>603.79999999999995</v>
      </c>
      <c r="D20" s="392">
        <v>603.79999999999995</v>
      </c>
      <c r="E20" s="387">
        <v>542.79999999999995</v>
      </c>
      <c r="F20" s="862">
        <v>0</v>
      </c>
    </row>
    <row r="21" spans="1:6" ht="15" customHeight="1" x14ac:dyDescent="0.25">
      <c r="A21" s="863">
        <v>9</v>
      </c>
      <c r="B21" s="276" t="s">
        <v>57</v>
      </c>
      <c r="C21" s="855">
        <f t="shared" si="0"/>
        <v>319.2</v>
      </c>
      <c r="D21" s="392">
        <v>319.2</v>
      </c>
      <c r="E21" s="387">
        <v>206.6</v>
      </c>
      <c r="F21" s="862">
        <v>0</v>
      </c>
    </row>
    <row r="22" spans="1:6" ht="14.1" customHeight="1" x14ac:dyDescent="0.25">
      <c r="A22" s="853">
        <v>10</v>
      </c>
      <c r="B22" s="276" t="s">
        <v>91</v>
      </c>
      <c r="C22" s="855">
        <f t="shared" si="0"/>
        <v>162.6</v>
      </c>
      <c r="D22" s="392">
        <v>162.6</v>
      </c>
      <c r="E22" s="387">
        <v>121.6</v>
      </c>
      <c r="F22" s="51">
        <v>0</v>
      </c>
    </row>
    <row r="23" spans="1:6" ht="14.1" customHeight="1" x14ac:dyDescent="0.25">
      <c r="A23" s="853">
        <v>11</v>
      </c>
      <c r="B23" s="276" t="s">
        <v>92</v>
      </c>
      <c r="C23" s="855">
        <f t="shared" si="0"/>
        <v>164.7</v>
      </c>
      <c r="D23" s="392">
        <v>164.7</v>
      </c>
      <c r="E23" s="387">
        <v>141.1</v>
      </c>
      <c r="F23" s="51">
        <v>0</v>
      </c>
    </row>
    <row r="24" spans="1:6" ht="14.1" customHeight="1" x14ac:dyDescent="0.25">
      <c r="A24" s="853">
        <v>12</v>
      </c>
      <c r="B24" s="51" t="s">
        <v>93</v>
      </c>
      <c r="C24" s="855">
        <f t="shared" si="0"/>
        <v>550.5</v>
      </c>
      <c r="D24" s="392">
        <v>550.5</v>
      </c>
      <c r="E24" s="387">
        <v>490.6</v>
      </c>
      <c r="F24" s="51">
        <v>0</v>
      </c>
    </row>
    <row r="25" spans="1:6" ht="14.1" customHeight="1" x14ac:dyDescent="0.25">
      <c r="A25" s="853">
        <v>13</v>
      </c>
      <c r="B25" s="276" t="s">
        <v>94</v>
      </c>
      <c r="C25" s="855">
        <f t="shared" si="0"/>
        <v>277.10000000000002</v>
      </c>
      <c r="D25" s="392">
        <v>277.10000000000002</v>
      </c>
      <c r="E25" s="387">
        <v>238.8</v>
      </c>
      <c r="F25" s="51">
        <v>0</v>
      </c>
    </row>
    <row r="26" spans="1:6" ht="14.1" customHeight="1" x14ac:dyDescent="0.25">
      <c r="A26" s="853">
        <v>14</v>
      </c>
      <c r="B26" s="276" t="s">
        <v>96</v>
      </c>
      <c r="C26" s="855">
        <f t="shared" si="0"/>
        <v>399.8</v>
      </c>
      <c r="D26" s="864">
        <v>399.8</v>
      </c>
      <c r="E26" s="865">
        <v>324</v>
      </c>
      <c r="F26" s="276">
        <v>0</v>
      </c>
    </row>
    <row r="27" spans="1:6" ht="14.1" customHeight="1" x14ac:dyDescent="0.25">
      <c r="A27" s="853">
        <v>15</v>
      </c>
      <c r="B27" s="276" t="s">
        <v>97</v>
      </c>
      <c r="C27" s="855">
        <f t="shared" si="0"/>
        <v>164.4</v>
      </c>
      <c r="D27" s="864">
        <v>164.4</v>
      </c>
      <c r="E27" s="865">
        <v>111.3</v>
      </c>
      <c r="F27" s="276">
        <v>0</v>
      </c>
    </row>
    <row r="28" spans="1:6" ht="14.1" customHeight="1" x14ac:dyDescent="0.25">
      <c r="A28" s="853">
        <v>16</v>
      </c>
      <c r="B28" s="276" t="s">
        <v>98</v>
      </c>
      <c r="C28" s="855">
        <f t="shared" si="0"/>
        <v>760.7</v>
      </c>
      <c r="D28" s="864">
        <v>760.7</v>
      </c>
      <c r="E28" s="865">
        <v>560.70000000000005</v>
      </c>
      <c r="F28" s="276">
        <v>0</v>
      </c>
    </row>
    <row r="29" spans="1:6" ht="14.1" customHeight="1" x14ac:dyDescent="0.25">
      <c r="A29" s="853">
        <v>17</v>
      </c>
      <c r="B29" s="276" t="s">
        <v>99</v>
      </c>
      <c r="C29" s="855">
        <f t="shared" si="0"/>
        <v>471.4</v>
      </c>
      <c r="D29" s="864">
        <v>471.4</v>
      </c>
      <c r="E29" s="210">
        <v>361.8</v>
      </c>
      <c r="F29" s="276">
        <v>0</v>
      </c>
    </row>
    <row r="30" spans="1:6" ht="14.1" customHeight="1" x14ac:dyDescent="0.25">
      <c r="A30" s="853">
        <v>18</v>
      </c>
      <c r="B30" s="276" t="s">
        <v>100</v>
      </c>
      <c r="C30" s="855">
        <f t="shared" si="0"/>
        <v>130.9</v>
      </c>
      <c r="D30" s="864">
        <v>130.9</v>
      </c>
      <c r="E30" s="864">
        <v>102.6</v>
      </c>
      <c r="F30" s="276">
        <v>0</v>
      </c>
    </row>
    <row r="31" spans="1:6" ht="14.1" customHeight="1" x14ac:dyDescent="0.25">
      <c r="A31" s="853">
        <v>19</v>
      </c>
      <c r="B31" s="276" t="s">
        <v>101</v>
      </c>
      <c r="C31" s="855">
        <f t="shared" si="0"/>
        <v>163.30000000000001</v>
      </c>
      <c r="D31" s="864">
        <v>163.30000000000001</v>
      </c>
      <c r="E31" s="864">
        <v>118</v>
      </c>
      <c r="F31" s="276">
        <v>0</v>
      </c>
    </row>
    <row r="32" spans="1:6" ht="14.1" customHeight="1" x14ac:dyDescent="0.25">
      <c r="A32" s="853">
        <v>20</v>
      </c>
      <c r="B32" s="276" t="s">
        <v>102</v>
      </c>
      <c r="C32" s="855">
        <f t="shared" si="0"/>
        <v>452.7</v>
      </c>
      <c r="D32" s="864">
        <v>452.7</v>
      </c>
      <c r="E32" s="864">
        <v>344.20000000000005</v>
      </c>
      <c r="F32" s="276">
        <v>0</v>
      </c>
    </row>
    <row r="33" spans="1:7" ht="14.1" customHeight="1" x14ac:dyDescent="0.25">
      <c r="A33" s="853">
        <v>21</v>
      </c>
      <c r="B33" s="276" t="s">
        <v>103</v>
      </c>
      <c r="C33" s="855">
        <f t="shared" si="0"/>
        <v>207.2</v>
      </c>
      <c r="D33" s="864">
        <v>207.2</v>
      </c>
      <c r="E33" s="864">
        <v>155.19999999999999</v>
      </c>
      <c r="F33" s="276">
        <v>0</v>
      </c>
    </row>
    <row r="34" spans="1:7" ht="14.1" customHeight="1" x14ac:dyDescent="0.25">
      <c r="A34" s="853">
        <v>22</v>
      </c>
      <c r="B34" s="276" t="s">
        <v>104</v>
      </c>
      <c r="C34" s="855">
        <f t="shared" si="0"/>
        <v>435.1</v>
      </c>
      <c r="D34" s="864">
        <v>432.1</v>
      </c>
      <c r="E34" s="864">
        <v>340.5</v>
      </c>
      <c r="F34" s="276">
        <v>3</v>
      </c>
    </row>
    <row r="35" spans="1:7" ht="14.1" customHeight="1" x14ac:dyDescent="0.25">
      <c r="A35" s="853">
        <v>23</v>
      </c>
      <c r="B35" s="276" t="s">
        <v>105</v>
      </c>
      <c r="C35" s="855">
        <f t="shared" si="0"/>
        <v>685.6</v>
      </c>
      <c r="D35" s="864">
        <v>685.6</v>
      </c>
      <c r="E35" s="864">
        <v>522.70000000000005</v>
      </c>
      <c r="F35" s="276">
        <v>0</v>
      </c>
      <c r="G35" s="33"/>
    </row>
    <row r="36" spans="1:7" ht="14.1" customHeight="1" x14ac:dyDescent="0.25">
      <c r="A36" s="853">
        <v>24</v>
      </c>
      <c r="B36" s="276" t="s">
        <v>106</v>
      </c>
      <c r="C36" s="855">
        <f t="shared" si="0"/>
        <v>496.6</v>
      </c>
      <c r="D36" s="864">
        <v>496.6</v>
      </c>
      <c r="E36" s="864">
        <v>438.1</v>
      </c>
      <c r="F36" s="276">
        <v>0</v>
      </c>
    </row>
    <row r="37" spans="1:7" ht="14.1" customHeight="1" x14ac:dyDescent="0.25">
      <c r="A37" s="853">
        <v>25</v>
      </c>
      <c r="B37" s="276" t="s">
        <v>107</v>
      </c>
      <c r="C37" s="855">
        <f t="shared" si="0"/>
        <v>623</v>
      </c>
      <c r="D37" s="864">
        <v>623</v>
      </c>
      <c r="E37" s="864">
        <v>536.70000000000005</v>
      </c>
      <c r="F37" s="276">
        <v>0</v>
      </c>
    </row>
    <row r="38" spans="1:7" ht="14.1" customHeight="1" x14ac:dyDescent="0.25">
      <c r="A38" s="853">
        <v>26</v>
      </c>
      <c r="B38" s="276" t="s">
        <v>108</v>
      </c>
      <c r="C38" s="855">
        <f t="shared" si="0"/>
        <v>682.5</v>
      </c>
      <c r="D38" s="864">
        <v>682.5</v>
      </c>
      <c r="E38" s="864">
        <v>564</v>
      </c>
      <c r="F38" s="276">
        <v>0</v>
      </c>
      <c r="G38" s="866"/>
    </row>
    <row r="39" spans="1:7" ht="14.1" customHeight="1" x14ac:dyDescent="0.25">
      <c r="A39" s="853">
        <v>27</v>
      </c>
      <c r="B39" s="276" t="s">
        <v>109</v>
      </c>
      <c r="C39" s="855">
        <f t="shared" si="0"/>
        <v>613.29999999999995</v>
      </c>
      <c r="D39" s="864">
        <v>613.29999999999995</v>
      </c>
      <c r="E39" s="864">
        <v>542.40000000000009</v>
      </c>
      <c r="F39" s="276">
        <v>0</v>
      </c>
      <c r="G39" s="866"/>
    </row>
    <row r="40" spans="1:7" ht="14.1" customHeight="1" x14ac:dyDescent="0.25">
      <c r="A40" s="853">
        <v>28</v>
      </c>
      <c r="B40" s="276" t="s">
        <v>110</v>
      </c>
      <c r="C40" s="855">
        <f t="shared" si="0"/>
        <v>1296.0999999999999</v>
      </c>
      <c r="D40" s="864">
        <v>1296.0999999999999</v>
      </c>
      <c r="E40" s="864">
        <v>1151.4000000000001</v>
      </c>
      <c r="F40" s="276">
        <v>0</v>
      </c>
    </row>
    <row r="41" spans="1:7" ht="14.1" customHeight="1" x14ac:dyDescent="0.25">
      <c r="A41" s="853">
        <v>29</v>
      </c>
      <c r="B41" s="276" t="s">
        <v>111</v>
      </c>
      <c r="C41" s="855">
        <f t="shared" si="0"/>
        <v>614.5</v>
      </c>
      <c r="D41" s="864">
        <v>614.5</v>
      </c>
      <c r="E41" s="864">
        <v>508.1</v>
      </c>
      <c r="F41" s="276">
        <v>0</v>
      </c>
    </row>
    <row r="42" spans="1:7" ht="14.1" customHeight="1" x14ac:dyDescent="0.25">
      <c r="A42" s="853">
        <v>30</v>
      </c>
      <c r="B42" s="210" t="s">
        <v>112</v>
      </c>
      <c r="C42" s="855">
        <f t="shared" si="0"/>
        <v>529.19999999999993</v>
      </c>
      <c r="D42" s="864">
        <v>529.19999999999993</v>
      </c>
      <c r="E42" s="864">
        <v>485.29999999999995</v>
      </c>
      <c r="F42" s="210">
        <v>0</v>
      </c>
    </row>
    <row r="43" spans="1:7" ht="14.1" customHeight="1" x14ac:dyDescent="0.25">
      <c r="A43" s="853">
        <v>31</v>
      </c>
      <c r="B43" s="867" t="s">
        <v>113</v>
      </c>
      <c r="C43" s="855">
        <f t="shared" si="0"/>
        <v>528.29999999999995</v>
      </c>
      <c r="D43" s="868">
        <v>523.29999999999995</v>
      </c>
      <c r="E43" s="868">
        <v>408.9</v>
      </c>
      <c r="F43" s="51">
        <v>5</v>
      </c>
    </row>
    <row r="44" spans="1:7" ht="14.1" customHeight="1" x14ac:dyDescent="0.25">
      <c r="A44" s="853">
        <v>32</v>
      </c>
      <c r="B44" s="276" t="s">
        <v>114</v>
      </c>
      <c r="C44" s="855">
        <f t="shared" si="0"/>
        <v>937.80000000000007</v>
      </c>
      <c r="D44" s="864">
        <v>937.80000000000007</v>
      </c>
      <c r="E44" s="864">
        <v>811.5</v>
      </c>
      <c r="F44" s="276">
        <v>0</v>
      </c>
    </row>
    <row r="45" spans="1:7" ht="14.1" customHeight="1" x14ac:dyDescent="0.25">
      <c r="A45" s="853">
        <v>33</v>
      </c>
      <c r="B45" s="276" t="s">
        <v>115</v>
      </c>
      <c r="C45" s="855">
        <f t="shared" si="0"/>
        <v>469.2</v>
      </c>
      <c r="D45" s="864">
        <v>468.2</v>
      </c>
      <c r="E45" s="864">
        <v>396</v>
      </c>
      <c r="F45" s="276">
        <v>1</v>
      </c>
    </row>
    <row r="46" spans="1:7" ht="14.1" customHeight="1" x14ac:dyDescent="0.25">
      <c r="A46" s="853">
        <v>34</v>
      </c>
      <c r="B46" s="51" t="s">
        <v>116</v>
      </c>
      <c r="C46" s="855">
        <f t="shared" si="0"/>
        <v>771.8</v>
      </c>
      <c r="D46" s="864">
        <v>771.8</v>
      </c>
      <c r="E46" s="868">
        <v>617.79999999999995</v>
      </c>
      <c r="F46" s="51">
        <v>0</v>
      </c>
    </row>
    <row r="47" spans="1:7" ht="14.1" customHeight="1" x14ac:dyDescent="0.25">
      <c r="A47" s="853">
        <v>35</v>
      </c>
      <c r="B47" s="276" t="s">
        <v>117</v>
      </c>
      <c r="C47" s="855">
        <f t="shared" si="0"/>
        <v>1494.8</v>
      </c>
      <c r="D47" s="864">
        <v>1489.5</v>
      </c>
      <c r="E47" s="864">
        <v>1348</v>
      </c>
      <c r="F47" s="869">
        <v>5.3</v>
      </c>
      <c r="G47" s="33"/>
    </row>
    <row r="48" spans="1:7" ht="14.1" customHeight="1" x14ac:dyDescent="0.25">
      <c r="A48" s="853">
        <v>36</v>
      </c>
      <c r="B48" s="51" t="s">
        <v>118</v>
      </c>
      <c r="C48" s="855">
        <f t="shared" si="0"/>
        <v>797.3</v>
      </c>
      <c r="D48" s="868">
        <v>797.3</v>
      </c>
      <c r="E48" s="868">
        <v>662.2</v>
      </c>
      <c r="F48" s="51">
        <v>0</v>
      </c>
    </row>
    <row r="49" spans="1:7" ht="14.1" customHeight="1" x14ac:dyDescent="0.25">
      <c r="A49" s="853">
        <v>37</v>
      </c>
      <c r="B49" s="276" t="s">
        <v>119</v>
      </c>
      <c r="C49" s="855">
        <f t="shared" si="0"/>
        <v>141.80000000000001</v>
      </c>
      <c r="D49" s="864">
        <v>141.80000000000001</v>
      </c>
      <c r="E49" s="864">
        <v>118</v>
      </c>
      <c r="F49" s="276">
        <v>0</v>
      </c>
      <c r="G49" s="33"/>
    </row>
    <row r="50" spans="1:7" ht="16.5" customHeight="1" x14ac:dyDescent="0.25">
      <c r="A50" s="853">
        <v>38</v>
      </c>
      <c r="B50" s="210" t="s">
        <v>120</v>
      </c>
      <c r="C50" s="855">
        <f t="shared" si="0"/>
        <v>314.99999999999994</v>
      </c>
      <c r="D50" s="864">
        <v>314.99999999999994</v>
      </c>
      <c r="E50" s="864">
        <v>261</v>
      </c>
      <c r="F50" s="210">
        <v>0</v>
      </c>
    </row>
    <row r="51" spans="1:7" ht="14.1" customHeight="1" x14ac:dyDescent="0.25">
      <c r="A51" s="853">
        <v>39</v>
      </c>
      <c r="B51" s="17" t="s">
        <v>121</v>
      </c>
      <c r="C51" s="855">
        <f t="shared" si="0"/>
        <v>557.40000000000009</v>
      </c>
      <c r="D51" s="860">
        <v>557.40000000000009</v>
      </c>
      <c r="E51" s="860">
        <v>522.90000000000009</v>
      </c>
      <c r="F51" s="861">
        <v>0</v>
      </c>
      <c r="G51" s="345"/>
    </row>
    <row r="52" spans="1:7" ht="14.1" customHeight="1" x14ac:dyDescent="0.25">
      <c r="A52" s="853">
        <v>40</v>
      </c>
      <c r="B52" s="210" t="s">
        <v>122</v>
      </c>
      <c r="C52" s="855">
        <f t="shared" si="0"/>
        <v>194.10000000000002</v>
      </c>
      <c r="D52" s="868">
        <v>194.10000000000002</v>
      </c>
      <c r="E52" s="868">
        <v>149.79999999999998</v>
      </c>
      <c r="F52" s="277">
        <v>0</v>
      </c>
    </row>
    <row r="53" spans="1:7" ht="14.1" customHeight="1" x14ac:dyDescent="0.25">
      <c r="A53" s="853">
        <v>41</v>
      </c>
      <c r="B53" s="51" t="s">
        <v>123</v>
      </c>
      <c r="C53" s="855">
        <f t="shared" si="0"/>
        <v>209.5</v>
      </c>
      <c r="D53" s="868">
        <v>207.5</v>
      </c>
      <c r="E53" s="868">
        <v>189.8</v>
      </c>
      <c r="F53" s="51">
        <v>2</v>
      </c>
    </row>
    <row r="54" spans="1:7" ht="15" customHeight="1" x14ac:dyDescent="0.25">
      <c r="A54" s="863">
        <v>42</v>
      </c>
      <c r="B54" s="51" t="s">
        <v>124</v>
      </c>
      <c r="C54" s="855">
        <f t="shared" si="0"/>
        <v>532.6</v>
      </c>
      <c r="D54" s="868">
        <v>487.6</v>
      </c>
      <c r="E54" s="868">
        <v>395</v>
      </c>
      <c r="F54" s="51">
        <v>45</v>
      </c>
    </row>
    <row r="55" spans="1:7" ht="25.5" customHeight="1" x14ac:dyDescent="0.25">
      <c r="A55" s="863">
        <v>43</v>
      </c>
      <c r="B55" s="870" t="s">
        <v>125</v>
      </c>
      <c r="C55" s="855">
        <f t="shared" si="0"/>
        <v>140.80000000000001</v>
      </c>
      <c r="D55" s="864">
        <v>140.80000000000001</v>
      </c>
      <c r="E55" s="871">
        <v>120.06</v>
      </c>
      <c r="F55" s="711">
        <v>0</v>
      </c>
    </row>
    <row r="56" spans="1:7" ht="14.1" customHeight="1" x14ac:dyDescent="0.25">
      <c r="A56" s="853">
        <v>44</v>
      </c>
      <c r="B56" s="899" t="s">
        <v>134</v>
      </c>
      <c r="C56" s="872">
        <f>SUM(C13:C55)</f>
        <v>41881.305000000015</v>
      </c>
      <c r="D56" s="872">
        <f>SUM(D13:D55)</f>
        <v>32729.204999999994</v>
      </c>
      <c r="E56" s="872">
        <f>SUM(E13:E55)</f>
        <v>18894.523000000001</v>
      </c>
      <c r="F56" s="872">
        <f>SUM(F13:F55)</f>
        <v>9152.0999999999985</v>
      </c>
      <c r="G56" s="873"/>
    </row>
    <row r="57" spans="1:7" x14ac:dyDescent="0.25">
      <c r="B57" s="874"/>
      <c r="C57" s="529"/>
      <c r="D57" s="285"/>
      <c r="E57" s="285"/>
      <c r="F57" s="285"/>
    </row>
    <row r="58" spans="1:7" x14ac:dyDescent="0.25">
      <c r="C58" s="530"/>
    </row>
    <row r="59" spans="1:7" x14ac:dyDescent="0.25">
      <c r="B59" s="873"/>
    </row>
    <row r="60" spans="1:7" ht="15.75" x14ac:dyDescent="0.25">
      <c r="C60" s="532"/>
    </row>
  </sheetData>
  <mergeCells count="7">
    <mergeCell ref="A7:F7"/>
    <mergeCell ref="A8:F8"/>
    <mergeCell ref="A10:A12"/>
    <mergeCell ref="B10:B12"/>
    <mergeCell ref="C10:C12"/>
    <mergeCell ref="D10:F10"/>
    <mergeCell ref="D11:E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workbookViewId="0">
      <selection activeCell="D3" sqref="D3"/>
    </sheetView>
  </sheetViews>
  <sheetFormatPr defaultRowHeight="15" x14ac:dyDescent="0.25"/>
  <cols>
    <col min="1" max="1" width="2.85546875" style="26" customWidth="1"/>
    <col min="2" max="2" width="36.140625" style="26" customWidth="1"/>
    <col min="3" max="3" width="19.5703125" style="26" customWidth="1"/>
    <col min="4" max="4" width="10.28515625" style="26" customWidth="1"/>
    <col min="5" max="5" width="10.42578125" style="26" customWidth="1"/>
    <col min="6" max="7" width="9.140625" style="26"/>
    <col min="8" max="8" width="11.5703125" style="26" customWidth="1"/>
    <col min="9" max="256" width="9.140625" style="26"/>
    <col min="257" max="257" width="2.85546875" style="26" customWidth="1"/>
    <col min="258" max="258" width="36.140625" style="26" customWidth="1"/>
    <col min="259" max="259" width="19.5703125" style="26" customWidth="1"/>
    <col min="260" max="260" width="10.28515625" style="26" customWidth="1"/>
    <col min="261" max="261" width="10.42578125" style="26" customWidth="1"/>
    <col min="262" max="263" width="9.140625" style="26"/>
    <col min="264" max="264" width="12.7109375" style="26" customWidth="1"/>
    <col min="265" max="512" width="9.140625" style="26"/>
    <col min="513" max="513" width="2.85546875" style="26" customWidth="1"/>
    <col min="514" max="514" width="36.140625" style="26" customWidth="1"/>
    <col min="515" max="515" width="19.5703125" style="26" customWidth="1"/>
    <col min="516" max="516" width="10.28515625" style="26" customWidth="1"/>
    <col min="517" max="517" width="10.42578125" style="26" customWidth="1"/>
    <col min="518" max="519" width="9.140625" style="26"/>
    <col min="520" max="520" width="12.7109375" style="26" customWidth="1"/>
    <col min="521" max="768" width="9.140625" style="26"/>
    <col min="769" max="769" width="2.85546875" style="26" customWidth="1"/>
    <col min="770" max="770" width="36.140625" style="26" customWidth="1"/>
    <col min="771" max="771" width="19.5703125" style="26" customWidth="1"/>
    <col min="772" max="772" width="10.28515625" style="26" customWidth="1"/>
    <col min="773" max="773" width="10.42578125" style="26" customWidth="1"/>
    <col min="774" max="775" width="9.140625" style="26"/>
    <col min="776" max="776" width="12.7109375" style="26" customWidth="1"/>
    <col min="777" max="1024" width="9.140625" style="26"/>
    <col min="1025" max="1025" width="2.85546875" style="26" customWidth="1"/>
    <col min="1026" max="1026" width="36.140625" style="26" customWidth="1"/>
    <col min="1027" max="1027" width="19.5703125" style="26" customWidth="1"/>
    <col min="1028" max="1028" width="10.28515625" style="26" customWidth="1"/>
    <col min="1029" max="1029" width="10.42578125" style="26" customWidth="1"/>
    <col min="1030" max="1031" width="9.140625" style="26"/>
    <col min="1032" max="1032" width="12.7109375" style="26" customWidth="1"/>
    <col min="1033" max="1280" width="9.140625" style="26"/>
    <col min="1281" max="1281" width="2.85546875" style="26" customWidth="1"/>
    <col min="1282" max="1282" width="36.140625" style="26" customWidth="1"/>
    <col min="1283" max="1283" width="19.5703125" style="26" customWidth="1"/>
    <col min="1284" max="1284" width="10.28515625" style="26" customWidth="1"/>
    <col min="1285" max="1285" width="10.42578125" style="26" customWidth="1"/>
    <col min="1286" max="1287" width="9.140625" style="26"/>
    <col min="1288" max="1288" width="12.7109375" style="26" customWidth="1"/>
    <col min="1289" max="1536" width="9.140625" style="26"/>
    <col min="1537" max="1537" width="2.85546875" style="26" customWidth="1"/>
    <col min="1538" max="1538" width="36.140625" style="26" customWidth="1"/>
    <col min="1539" max="1539" width="19.5703125" style="26" customWidth="1"/>
    <col min="1540" max="1540" width="10.28515625" style="26" customWidth="1"/>
    <col min="1541" max="1541" width="10.42578125" style="26" customWidth="1"/>
    <col min="1542" max="1543" width="9.140625" style="26"/>
    <col min="1544" max="1544" width="12.7109375" style="26" customWidth="1"/>
    <col min="1545" max="1792" width="9.140625" style="26"/>
    <col min="1793" max="1793" width="2.85546875" style="26" customWidth="1"/>
    <col min="1794" max="1794" width="36.140625" style="26" customWidth="1"/>
    <col min="1795" max="1795" width="19.5703125" style="26" customWidth="1"/>
    <col min="1796" max="1796" width="10.28515625" style="26" customWidth="1"/>
    <col min="1797" max="1797" width="10.42578125" style="26" customWidth="1"/>
    <col min="1798" max="1799" width="9.140625" style="26"/>
    <col min="1800" max="1800" width="12.7109375" style="26" customWidth="1"/>
    <col min="1801" max="2048" width="9.140625" style="26"/>
    <col min="2049" max="2049" width="2.85546875" style="26" customWidth="1"/>
    <col min="2050" max="2050" width="36.140625" style="26" customWidth="1"/>
    <col min="2051" max="2051" width="19.5703125" style="26" customWidth="1"/>
    <col min="2052" max="2052" width="10.28515625" style="26" customWidth="1"/>
    <col min="2053" max="2053" width="10.42578125" style="26" customWidth="1"/>
    <col min="2054" max="2055" width="9.140625" style="26"/>
    <col min="2056" max="2056" width="12.7109375" style="26" customWidth="1"/>
    <col min="2057" max="2304" width="9.140625" style="26"/>
    <col min="2305" max="2305" width="2.85546875" style="26" customWidth="1"/>
    <col min="2306" max="2306" width="36.140625" style="26" customWidth="1"/>
    <col min="2307" max="2307" width="19.5703125" style="26" customWidth="1"/>
    <col min="2308" max="2308" width="10.28515625" style="26" customWidth="1"/>
    <col min="2309" max="2309" width="10.42578125" style="26" customWidth="1"/>
    <col min="2310" max="2311" width="9.140625" style="26"/>
    <col min="2312" max="2312" width="12.7109375" style="26" customWidth="1"/>
    <col min="2313" max="2560" width="9.140625" style="26"/>
    <col min="2561" max="2561" width="2.85546875" style="26" customWidth="1"/>
    <col min="2562" max="2562" width="36.140625" style="26" customWidth="1"/>
    <col min="2563" max="2563" width="19.5703125" style="26" customWidth="1"/>
    <col min="2564" max="2564" width="10.28515625" style="26" customWidth="1"/>
    <col min="2565" max="2565" width="10.42578125" style="26" customWidth="1"/>
    <col min="2566" max="2567" width="9.140625" style="26"/>
    <col min="2568" max="2568" width="12.7109375" style="26" customWidth="1"/>
    <col min="2569" max="2816" width="9.140625" style="26"/>
    <col min="2817" max="2817" width="2.85546875" style="26" customWidth="1"/>
    <col min="2818" max="2818" width="36.140625" style="26" customWidth="1"/>
    <col min="2819" max="2819" width="19.5703125" style="26" customWidth="1"/>
    <col min="2820" max="2820" width="10.28515625" style="26" customWidth="1"/>
    <col min="2821" max="2821" width="10.42578125" style="26" customWidth="1"/>
    <col min="2822" max="2823" width="9.140625" style="26"/>
    <col min="2824" max="2824" width="12.7109375" style="26" customWidth="1"/>
    <col min="2825" max="3072" width="9.140625" style="26"/>
    <col min="3073" max="3073" width="2.85546875" style="26" customWidth="1"/>
    <col min="3074" max="3074" width="36.140625" style="26" customWidth="1"/>
    <col min="3075" max="3075" width="19.5703125" style="26" customWidth="1"/>
    <col min="3076" max="3076" width="10.28515625" style="26" customWidth="1"/>
    <col min="3077" max="3077" width="10.42578125" style="26" customWidth="1"/>
    <col min="3078" max="3079" width="9.140625" style="26"/>
    <col min="3080" max="3080" width="12.7109375" style="26" customWidth="1"/>
    <col min="3081" max="3328" width="9.140625" style="26"/>
    <col min="3329" max="3329" width="2.85546875" style="26" customWidth="1"/>
    <col min="3330" max="3330" width="36.140625" style="26" customWidth="1"/>
    <col min="3331" max="3331" width="19.5703125" style="26" customWidth="1"/>
    <col min="3332" max="3332" width="10.28515625" style="26" customWidth="1"/>
    <col min="3333" max="3333" width="10.42578125" style="26" customWidth="1"/>
    <col min="3334" max="3335" width="9.140625" style="26"/>
    <col min="3336" max="3336" width="12.7109375" style="26" customWidth="1"/>
    <col min="3337" max="3584" width="9.140625" style="26"/>
    <col min="3585" max="3585" width="2.85546875" style="26" customWidth="1"/>
    <col min="3586" max="3586" width="36.140625" style="26" customWidth="1"/>
    <col min="3587" max="3587" width="19.5703125" style="26" customWidth="1"/>
    <col min="3588" max="3588" width="10.28515625" style="26" customWidth="1"/>
    <col min="3589" max="3589" width="10.42578125" style="26" customWidth="1"/>
    <col min="3590" max="3591" width="9.140625" style="26"/>
    <col min="3592" max="3592" width="12.7109375" style="26" customWidth="1"/>
    <col min="3593" max="3840" width="9.140625" style="26"/>
    <col min="3841" max="3841" width="2.85546875" style="26" customWidth="1"/>
    <col min="3842" max="3842" width="36.140625" style="26" customWidth="1"/>
    <col min="3843" max="3843" width="19.5703125" style="26" customWidth="1"/>
    <col min="3844" max="3844" width="10.28515625" style="26" customWidth="1"/>
    <col min="3845" max="3845" width="10.42578125" style="26" customWidth="1"/>
    <col min="3846" max="3847" width="9.140625" style="26"/>
    <col min="3848" max="3848" width="12.7109375" style="26" customWidth="1"/>
    <col min="3849" max="4096" width="9.140625" style="26"/>
    <col min="4097" max="4097" width="2.85546875" style="26" customWidth="1"/>
    <col min="4098" max="4098" width="36.140625" style="26" customWidth="1"/>
    <col min="4099" max="4099" width="19.5703125" style="26" customWidth="1"/>
    <col min="4100" max="4100" width="10.28515625" style="26" customWidth="1"/>
    <col min="4101" max="4101" width="10.42578125" style="26" customWidth="1"/>
    <col min="4102" max="4103" width="9.140625" style="26"/>
    <col min="4104" max="4104" width="12.7109375" style="26" customWidth="1"/>
    <col min="4105" max="4352" width="9.140625" style="26"/>
    <col min="4353" max="4353" width="2.85546875" style="26" customWidth="1"/>
    <col min="4354" max="4354" width="36.140625" style="26" customWidth="1"/>
    <col min="4355" max="4355" width="19.5703125" style="26" customWidth="1"/>
    <col min="4356" max="4356" width="10.28515625" style="26" customWidth="1"/>
    <col min="4357" max="4357" width="10.42578125" style="26" customWidth="1"/>
    <col min="4358" max="4359" width="9.140625" style="26"/>
    <col min="4360" max="4360" width="12.7109375" style="26" customWidth="1"/>
    <col min="4361" max="4608" width="9.140625" style="26"/>
    <col min="4609" max="4609" width="2.85546875" style="26" customWidth="1"/>
    <col min="4610" max="4610" width="36.140625" style="26" customWidth="1"/>
    <col min="4611" max="4611" width="19.5703125" style="26" customWidth="1"/>
    <col min="4612" max="4612" width="10.28515625" style="26" customWidth="1"/>
    <col min="4613" max="4613" width="10.42578125" style="26" customWidth="1"/>
    <col min="4614" max="4615" width="9.140625" style="26"/>
    <col min="4616" max="4616" width="12.7109375" style="26" customWidth="1"/>
    <col min="4617" max="4864" width="9.140625" style="26"/>
    <col min="4865" max="4865" width="2.85546875" style="26" customWidth="1"/>
    <col min="4866" max="4866" width="36.140625" style="26" customWidth="1"/>
    <col min="4867" max="4867" width="19.5703125" style="26" customWidth="1"/>
    <col min="4868" max="4868" width="10.28515625" style="26" customWidth="1"/>
    <col min="4869" max="4869" width="10.42578125" style="26" customWidth="1"/>
    <col min="4870" max="4871" width="9.140625" style="26"/>
    <col min="4872" max="4872" width="12.7109375" style="26" customWidth="1"/>
    <col min="4873" max="5120" width="9.140625" style="26"/>
    <col min="5121" max="5121" width="2.85546875" style="26" customWidth="1"/>
    <col min="5122" max="5122" width="36.140625" style="26" customWidth="1"/>
    <col min="5123" max="5123" width="19.5703125" style="26" customWidth="1"/>
    <col min="5124" max="5124" width="10.28515625" style="26" customWidth="1"/>
    <col min="5125" max="5125" width="10.42578125" style="26" customWidth="1"/>
    <col min="5126" max="5127" width="9.140625" style="26"/>
    <col min="5128" max="5128" width="12.7109375" style="26" customWidth="1"/>
    <col min="5129" max="5376" width="9.140625" style="26"/>
    <col min="5377" max="5377" width="2.85546875" style="26" customWidth="1"/>
    <col min="5378" max="5378" width="36.140625" style="26" customWidth="1"/>
    <col min="5379" max="5379" width="19.5703125" style="26" customWidth="1"/>
    <col min="5380" max="5380" width="10.28515625" style="26" customWidth="1"/>
    <col min="5381" max="5381" width="10.42578125" style="26" customWidth="1"/>
    <col min="5382" max="5383" width="9.140625" style="26"/>
    <col min="5384" max="5384" width="12.7109375" style="26" customWidth="1"/>
    <col min="5385" max="5632" width="9.140625" style="26"/>
    <col min="5633" max="5633" width="2.85546875" style="26" customWidth="1"/>
    <col min="5634" max="5634" width="36.140625" style="26" customWidth="1"/>
    <col min="5635" max="5635" width="19.5703125" style="26" customWidth="1"/>
    <col min="5636" max="5636" width="10.28515625" style="26" customWidth="1"/>
    <col min="5637" max="5637" width="10.42578125" style="26" customWidth="1"/>
    <col min="5638" max="5639" width="9.140625" style="26"/>
    <col min="5640" max="5640" width="12.7109375" style="26" customWidth="1"/>
    <col min="5641" max="5888" width="9.140625" style="26"/>
    <col min="5889" max="5889" width="2.85546875" style="26" customWidth="1"/>
    <col min="5890" max="5890" width="36.140625" style="26" customWidth="1"/>
    <col min="5891" max="5891" width="19.5703125" style="26" customWidth="1"/>
    <col min="5892" max="5892" width="10.28515625" style="26" customWidth="1"/>
    <col min="5893" max="5893" width="10.42578125" style="26" customWidth="1"/>
    <col min="5894" max="5895" width="9.140625" style="26"/>
    <col min="5896" max="5896" width="12.7109375" style="26" customWidth="1"/>
    <col min="5897" max="6144" width="9.140625" style="26"/>
    <col min="6145" max="6145" width="2.85546875" style="26" customWidth="1"/>
    <col min="6146" max="6146" width="36.140625" style="26" customWidth="1"/>
    <col min="6147" max="6147" width="19.5703125" style="26" customWidth="1"/>
    <col min="6148" max="6148" width="10.28515625" style="26" customWidth="1"/>
    <col min="6149" max="6149" width="10.42578125" style="26" customWidth="1"/>
    <col min="6150" max="6151" width="9.140625" style="26"/>
    <col min="6152" max="6152" width="12.7109375" style="26" customWidth="1"/>
    <col min="6153" max="6400" width="9.140625" style="26"/>
    <col min="6401" max="6401" width="2.85546875" style="26" customWidth="1"/>
    <col min="6402" max="6402" width="36.140625" style="26" customWidth="1"/>
    <col min="6403" max="6403" width="19.5703125" style="26" customWidth="1"/>
    <col min="6404" max="6404" width="10.28515625" style="26" customWidth="1"/>
    <col min="6405" max="6405" width="10.42578125" style="26" customWidth="1"/>
    <col min="6406" max="6407" width="9.140625" style="26"/>
    <col min="6408" max="6408" width="12.7109375" style="26" customWidth="1"/>
    <col min="6409" max="6656" width="9.140625" style="26"/>
    <col min="6657" max="6657" width="2.85546875" style="26" customWidth="1"/>
    <col min="6658" max="6658" width="36.140625" style="26" customWidth="1"/>
    <col min="6659" max="6659" width="19.5703125" style="26" customWidth="1"/>
    <col min="6660" max="6660" width="10.28515625" style="26" customWidth="1"/>
    <col min="6661" max="6661" width="10.42578125" style="26" customWidth="1"/>
    <col min="6662" max="6663" width="9.140625" style="26"/>
    <col min="6664" max="6664" width="12.7109375" style="26" customWidth="1"/>
    <col min="6665" max="6912" width="9.140625" style="26"/>
    <col min="6913" max="6913" width="2.85546875" style="26" customWidth="1"/>
    <col min="6914" max="6914" width="36.140625" style="26" customWidth="1"/>
    <col min="6915" max="6915" width="19.5703125" style="26" customWidth="1"/>
    <col min="6916" max="6916" width="10.28515625" style="26" customWidth="1"/>
    <col min="6917" max="6917" width="10.42578125" style="26" customWidth="1"/>
    <col min="6918" max="6919" width="9.140625" style="26"/>
    <col min="6920" max="6920" width="12.7109375" style="26" customWidth="1"/>
    <col min="6921" max="7168" width="9.140625" style="26"/>
    <col min="7169" max="7169" width="2.85546875" style="26" customWidth="1"/>
    <col min="7170" max="7170" width="36.140625" style="26" customWidth="1"/>
    <col min="7171" max="7171" width="19.5703125" style="26" customWidth="1"/>
    <col min="7172" max="7172" width="10.28515625" style="26" customWidth="1"/>
    <col min="7173" max="7173" width="10.42578125" style="26" customWidth="1"/>
    <col min="7174" max="7175" width="9.140625" style="26"/>
    <col min="7176" max="7176" width="12.7109375" style="26" customWidth="1"/>
    <col min="7177" max="7424" width="9.140625" style="26"/>
    <col min="7425" max="7425" width="2.85546875" style="26" customWidth="1"/>
    <col min="7426" max="7426" width="36.140625" style="26" customWidth="1"/>
    <col min="7427" max="7427" width="19.5703125" style="26" customWidth="1"/>
    <col min="7428" max="7428" width="10.28515625" style="26" customWidth="1"/>
    <col min="7429" max="7429" width="10.42578125" style="26" customWidth="1"/>
    <col min="7430" max="7431" width="9.140625" style="26"/>
    <col min="7432" max="7432" width="12.7109375" style="26" customWidth="1"/>
    <col min="7433" max="7680" width="9.140625" style="26"/>
    <col min="7681" max="7681" width="2.85546875" style="26" customWidth="1"/>
    <col min="7682" max="7682" width="36.140625" style="26" customWidth="1"/>
    <col min="7683" max="7683" width="19.5703125" style="26" customWidth="1"/>
    <col min="7684" max="7684" width="10.28515625" style="26" customWidth="1"/>
    <col min="7685" max="7685" width="10.42578125" style="26" customWidth="1"/>
    <col min="7686" max="7687" width="9.140625" style="26"/>
    <col min="7688" max="7688" width="12.7109375" style="26" customWidth="1"/>
    <col min="7689" max="7936" width="9.140625" style="26"/>
    <col min="7937" max="7937" width="2.85546875" style="26" customWidth="1"/>
    <col min="7938" max="7938" width="36.140625" style="26" customWidth="1"/>
    <col min="7939" max="7939" width="19.5703125" style="26" customWidth="1"/>
    <col min="7940" max="7940" width="10.28515625" style="26" customWidth="1"/>
    <col min="7941" max="7941" width="10.42578125" style="26" customWidth="1"/>
    <col min="7942" max="7943" width="9.140625" style="26"/>
    <col min="7944" max="7944" width="12.7109375" style="26" customWidth="1"/>
    <col min="7945" max="8192" width="9.140625" style="26"/>
    <col min="8193" max="8193" width="2.85546875" style="26" customWidth="1"/>
    <col min="8194" max="8194" width="36.140625" style="26" customWidth="1"/>
    <col min="8195" max="8195" width="19.5703125" style="26" customWidth="1"/>
    <col min="8196" max="8196" width="10.28515625" style="26" customWidth="1"/>
    <col min="8197" max="8197" width="10.42578125" style="26" customWidth="1"/>
    <col min="8198" max="8199" width="9.140625" style="26"/>
    <col min="8200" max="8200" width="12.7109375" style="26" customWidth="1"/>
    <col min="8201" max="8448" width="9.140625" style="26"/>
    <col min="8449" max="8449" width="2.85546875" style="26" customWidth="1"/>
    <col min="8450" max="8450" width="36.140625" style="26" customWidth="1"/>
    <col min="8451" max="8451" width="19.5703125" style="26" customWidth="1"/>
    <col min="8452" max="8452" width="10.28515625" style="26" customWidth="1"/>
    <col min="8453" max="8453" width="10.42578125" style="26" customWidth="1"/>
    <col min="8454" max="8455" width="9.140625" style="26"/>
    <col min="8456" max="8456" width="12.7109375" style="26" customWidth="1"/>
    <col min="8457" max="8704" width="9.140625" style="26"/>
    <col min="8705" max="8705" width="2.85546875" style="26" customWidth="1"/>
    <col min="8706" max="8706" width="36.140625" style="26" customWidth="1"/>
    <col min="8707" max="8707" width="19.5703125" style="26" customWidth="1"/>
    <col min="8708" max="8708" width="10.28515625" style="26" customWidth="1"/>
    <col min="8709" max="8709" width="10.42578125" style="26" customWidth="1"/>
    <col min="8710" max="8711" width="9.140625" style="26"/>
    <col min="8712" max="8712" width="12.7109375" style="26" customWidth="1"/>
    <col min="8713" max="8960" width="9.140625" style="26"/>
    <col min="8961" max="8961" width="2.85546875" style="26" customWidth="1"/>
    <col min="8962" max="8962" width="36.140625" style="26" customWidth="1"/>
    <col min="8963" max="8963" width="19.5703125" style="26" customWidth="1"/>
    <col min="8964" max="8964" width="10.28515625" style="26" customWidth="1"/>
    <col min="8965" max="8965" width="10.42578125" style="26" customWidth="1"/>
    <col min="8966" max="8967" width="9.140625" style="26"/>
    <col min="8968" max="8968" width="12.7109375" style="26" customWidth="1"/>
    <col min="8969" max="9216" width="9.140625" style="26"/>
    <col min="9217" max="9217" width="2.85546875" style="26" customWidth="1"/>
    <col min="9218" max="9218" width="36.140625" style="26" customWidth="1"/>
    <col min="9219" max="9219" width="19.5703125" style="26" customWidth="1"/>
    <col min="9220" max="9220" width="10.28515625" style="26" customWidth="1"/>
    <col min="9221" max="9221" width="10.42578125" style="26" customWidth="1"/>
    <col min="9222" max="9223" width="9.140625" style="26"/>
    <col min="9224" max="9224" width="12.7109375" style="26" customWidth="1"/>
    <col min="9225" max="9472" width="9.140625" style="26"/>
    <col min="9473" max="9473" width="2.85546875" style="26" customWidth="1"/>
    <col min="9474" max="9474" width="36.140625" style="26" customWidth="1"/>
    <col min="9475" max="9475" width="19.5703125" style="26" customWidth="1"/>
    <col min="9476" max="9476" width="10.28515625" style="26" customWidth="1"/>
    <col min="9477" max="9477" width="10.42578125" style="26" customWidth="1"/>
    <col min="9478" max="9479" width="9.140625" style="26"/>
    <col min="9480" max="9480" width="12.7109375" style="26" customWidth="1"/>
    <col min="9481" max="9728" width="9.140625" style="26"/>
    <col min="9729" max="9729" width="2.85546875" style="26" customWidth="1"/>
    <col min="9730" max="9730" width="36.140625" style="26" customWidth="1"/>
    <col min="9731" max="9731" width="19.5703125" style="26" customWidth="1"/>
    <col min="9732" max="9732" width="10.28515625" style="26" customWidth="1"/>
    <col min="9733" max="9733" width="10.42578125" style="26" customWidth="1"/>
    <col min="9734" max="9735" width="9.140625" style="26"/>
    <col min="9736" max="9736" width="12.7109375" style="26" customWidth="1"/>
    <col min="9737" max="9984" width="9.140625" style="26"/>
    <col min="9985" max="9985" width="2.85546875" style="26" customWidth="1"/>
    <col min="9986" max="9986" width="36.140625" style="26" customWidth="1"/>
    <col min="9987" max="9987" width="19.5703125" style="26" customWidth="1"/>
    <col min="9988" max="9988" width="10.28515625" style="26" customWidth="1"/>
    <col min="9989" max="9989" width="10.42578125" style="26" customWidth="1"/>
    <col min="9990" max="9991" width="9.140625" style="26"/>
    <col min="9992" max="9992" width="12.7109375" style="26" customWidth="1"/>
    <col min="9993" max="10240" width="9.140625" style="26"/>
    <col min="10241" max="10241" width="2.85546875" style="26" customWidth="1"/>
    <col min="10242" max="10242" width="36.140625" style="26" customWidth="1"/>
    <col min="10243" max="10243" width="19.5703125" style="26" customWidth="1"/>
    <col min="10244" max="10244" width="10.28515625" style="26" customWidth="1"/>
    <col min="10245" max="10245" width="10.42578125" style="26" customWidth="1"/>
    <col min="10246" max="10247" width="9.140625" style="26"/>
    <col min="10248" max="10248" width="12.7109375" style="26" customWidth="1"/>
    <col min="10249" max="10496" width="9.140625" style="26"/>
    <col min="10497" max="10497" width="2.85546875" style="26" customWidth="1"/>
    <col min="10498" max="10498" width="36.140625" style="26" customWidth="1"/>
    <col min="10499" max="10499" width="19.5703125" style="26" customWidth="1"/>
    <col min="10500" max="10500" width="10.28515625" style="26" customWidth="1"/>
    <col min="10501" max="10501" width="10.42578125" style="26" customWidth="1"/>
    <col min="10502" max="10503" width="9.140625" style="26"/>
    <col min="10504" max="10504" width="12.7109375" style="26" customWidth="1"/>
    <col min="10505" max="10752" width="9.140625" style="26"/>
    <col min="10753" max="10753" width="2.85546875" style="26" customWidth="1"/>
    <col min="10754" max="10754" width="36.140625" style="26" customWidth="1"/>
    <col min="10755" max="10755" width="19.5703125" style="26" customWidth="1"/>
    <col min="10756" max="10756" width="10.28515625" style="26" customWidth="1"/>
    <col min="10757" max="10757" width="10.42578125" style="26" customWidth="1"/>
    <col min="10758" max="10759" width="9.140625" style="26"/>
    <col min="10760" max="10760" width="12.7109375" style="26" customWidth="1"/>
    <col min="10761" max="11008" width="9.140625" style="26"/>
    <col min="11009" max="11009" width="2.85546875" style="26" customWidth="1"/>
    <col min="11010" max="11010" width="36.140625" style="26" customWidth="1"/>
    <col min="11011" max="11011" width="19.5703125" style="26" customWidth="1"/>
    <col min="11012" max="11012" width="10.28515625" style="26" customWidth="1"/>
    <col min="11013" max="11013" width="10.42578125" style="26" customWidth="1"/>
    <col min="11014" max="11015" width="9.140625" style="26"/>
    <col min="11016" max="11016" width="12.7109375" style="26" customWidth="1"/>
    <col min="11017" max="11264" width="9.140625" style="26"/>
    <col min="11265" max="11265" width="2.85546875" style="26" customWidth="1"/>
    <col min="11266" max="11266" width="36.140625" style="26" customWidth="1"/>
    <col min="11267" max="11267" width="19.5703125" style="26" customWidth="1"/>
    <col min="11268" max="11268" width="10.28515625" style="26" customWidth="1"/>
    <col min="11269" max="11269" width="10.42578125" style="26" customWidth="1"/>
    <col min="11270" max="11271" width="9.140625" style="26"/>
    <col min="11272" max="11272" width="12.7109375" style="26" customWidth="1"/>
    <col min="11273" max="11520" width="9.140625" style="26"/>
    <col min="11521" max="11521" width="2.85546875" style="26" customWidth="1"/>
    <col min="11522" max="11522" width="36.140625" style="26" customWidth="1"/>
    <col min="11523" max="11523" width="19.5703125" style="26" customWidth="1"/>
    <col min="11524" max="11524" width="10.28515625" style="26" customWidth="1"/>
    <col min="11525" max="11525" width="10.42578125" style="26" customWidth="1"/>
    <col min="11526" max="11527" width="9.140625" style="26"/>
    <col min="11528" max="11528" width="12.7109375" style="26" customWidth="1"/>
    <col min="11529" max="11776" width="9.140625" style="26"/>
    <col min="11777" max="11777" width="2.85546875" style="26" customWidth="1"/>
    <col min="11778" max="11778" width="36.140625" style="26" customWidth="1"/>
    <col min="11779" max="11779" width="19.5703125" style="26" customWidth="1"/>
    <col min="11780" max="11780" width="10.28515625" style="26" customWidth="1"/>
    <col min="11781" max="11781" width="10.42578125" style="26" customWidth="1"/>
    <col min="11782" max="11783" width="9.140625" style="26"/>
    <col min="11784" max="11784" width="12.7109375" style="26" customWidth="1"/>
    <col min="11785" max="12032" width="9.140625" style="26"/>
    <col min="12033" max="12033" width="2.85546875" style="26" customWidth="1"/>
    <col min="12034" max="12034" width="36.140625" style="26" customWidth="1"/>
    <col min="12035" max="12035" width="19.5703125" style="26" customWidth="1"/>
    <col min="12036" max="12036" width="10.28515625" style="26" customWidth="1"/>
    <col min="12037" max="12037" width="10.42578125" style="26" customWidth="1"/>
    <col min="12038" max="12039" width="9.140625" style="26"/>
    <col min="12040" max="12040" width="12.7109375" style="26" customWidth="1"/>
    <col min="12041" max="12288" width="9.140625" style="26"/>
    <col min="12289" max="12289" width="2.85546875" style="26" customWidth="1"/>
    <col min="12290" max="12290" width="36.140625" style="26" customWidth="1"/>
    <col min="12291" max="12291" width="19.5703125" style="26" customWidth="1"/>
    <col min="12292" max="12292" width="10.28515625" style="26" customWidth="1"/>
    <col min="12293" max="12293" width="10.42578125" style="26" customWidth="1"/>
    <col min="12294" max="12295" width="9.140625" style="26"/>
    <col min="12296" max="12296" width="12.7109375" style="26" customWidth="1"/>
    <col min="12297" max="12544" width="9.140625" style="26"/>
    <col min="12545" max="12545" width="2.85546875" style="26" customWidth="1"/>
    <col min="12546" max="12546" width="36.140625" style="26" customWidth="1"/>
    <col min="12547" max="12547" width="19.5703125" style="26" customWidth="1"/>
    <col min="12548" max="12548" width="10.28515625" style="26" customWidth="1"/>
    <col min="12549" max="12549" width="10.42578125" style="26" customWidth="1"/>
    <col min="12550" max="12551" width="9.140625" style="26"/>
    <col min="12552" max="12552" width="12.7109375" style="26" customWidth="1"/>
    <col min="12553" max="12800" width="9.140625" style="26"/>
    <col min="12801" max="12801" width="2.85546875" style="26" customWidth="1"/>
    <col min="12802" max="12802" width="36.140625" style="26" customWidth="1"/>
    <col min="12803" max="12803" width="19.5703125" style="26" customWidth="1"/>
    <col min="12804" max="12804" width="10.28515625" style="26" customWidth="1"/>
    <col min="12805" max="12805" width="10.42578125" style="26" customWidth="1"/>
    <col min="12806" max="12807" width="9.140625" style="26"/>
    <col min="12808" max="12808" width="12.7109375" style="26" customWidth="1"/>
    <col min="12809" max="13056" width="9.140625" style="26"/>
    <col min="13057" max="13057" width="2.85546875" style="26" customWidth="1"/>
    <col min="13058" max="13058" width="36.140625" style="26" customWidth="1"/>
    <col min="13059" max="13059" width="19.5703125" style="26" customWidth="1"/>
    <col min="13060" max="13060" width="10.28515625" style="26" customWidth="1"/>
    <col min="13061" max="13061" width="10.42578125" style="26" customWidth="1"/>
    <col min="13062" max="13063" width="9.140625" style="26"/>
    <col min="13064" max="13064" width="12.7109375" style="26" customWidth="1"/>
    <col min="13065" max="13312" width="9.140625" style="26"/>
    <col min="13313" max="13313" width="2.85546875" style="26" customWidth="1"/>
    <col min="13314" max="13314" width="36.140625" style="26" customWidth="1"/>
    <col min="13315" max="13315" width="19.5703125" style="26" customWidth="1"/>
    <col min="13316" max="13316" width="10.28515625" style="26" customWidth="1"/>
    <col min="13317" max="13317" width="10.42578125" style="26" customWidth="1"/>
    <col min="13318" max="13319" width="9.140625" style="26"/>
    <col min="13320" max="13320" width="12.7109375" style="26" customWidth="1"/>
    <col min="13321" max="13568" width="9.140625" style="26"/>
    <col min="13569" max="13569" width="2.85546875" style="26" customWidth="1"/>
    <col min="13570" max="13570" width="36.140625" style="26" customWidth="1"/>
    <col min="13571" max="13571" width="19.5703125" style="26" customWidth="1"/>
    <col min="13572" max="13572" width="10.28515625" style="26" customWidth="1"/>
    <col min="13573" max="13573" width="10.42578125" style="26" customWidth="1"/>
    <col min="13574" max="13575" width="9.140625" style="26"/>
    <col min="13576" max="13576" width="12.7109375" style="26" customWidth="1"/>
    <col min="13577" max="13824" width="9.140625" style="26"/>
    <col min="13825" max="13825" width="2.85546875" style="26" customWidth="1"/>
    <col min="13826" max="13826" width="36.140625" style="26" customWidth="1"/>
    <col min="13827" max="13827" width="19.5703125" style="26" customWidth="1"/>
    <col min="13828" max="13828" width="10.28515625" style="26" customWidth="1"/>
    <col min="13829" max="13829" width="10.42578125" style="26" customWidth="1"/>
    <col min="13830" max="13831" width="9.140625" style="26"/>
    <col min="13832" max="13832" width="12.7109375" style="26" customWidth="1"/>
    <col min="13833" max="14080" width="9.140625" style="26"/>
    <col min="14081" max="14081" width="2.85546875" style="26" customWidth="1"/>
    <col min="14082" max="14082" width="36.140625" style="26" customWidth="1"/>
    <col min="14083" max="14083" width="19.5703125" style="26" customWidth="1"/>
    <col min="14084" max="14084" width="10.28515625" style="26" customWidth="1"/>
    <col min="14085" max="14085" width="10.42578125" style="26" customWidth="1"/>
    <col min="14086" max="14087" width="9.140625" style="26"/>
    <col min="14088" max="14088" width="12.7109375" style="26" customWidth="1"/>
    <col min="14089" max="14336" width="9.140625" style="26"/>
    <col min="14337" max="14337" width="2.85546875" style="26" customWidth="1"/>
    <col min="14338" max="14338" width="36.140625" style="26" customWidth="1"/>
    <col min="14339" max="14339" width="19.5703125" style="26" customWidth="1"/>
    <col min="14340" max="14340" width="10.28515625" style="26" customWidth="1"/>
    <col min="14341" max="14341" width="10.42578125" style="26" customWidth="1"/>
    <col min="14342" max="14343" width="9.140625" style="26"/>
    <col min="14344" max="14344" width="12.7109375" style="26" customWidth="1"/>
    <col min="14345" max="14592" width="9.140625" style="26"/>
    <col min="14593" max="14593" width="2.85546875" style="26" customWidth="1"/>
    <col min="14594" max="14594" width="36.140625" style="26" customWidth="1"/>
    <col min="14595" max="14595" width="19.5703125" style="26" customWidth="1"/>
    <col min="14596" max="14596" width="10.28515625" style="26" customWidth="1"/>
    <col min="14597" max="14597" width="10.42578125" style="26" customWidth="1"/>
    <col min="14598" max="14599" width="9.140625" style="26"/>
    <col min="14600" max="14600" width="12.7109375" style="26" customWidth="1"/>
    <col min="14601" max="14848" width="9.140625" style="26"/>
    <col min="14849" max="14849" width="2.85546875" style="26" customWidth="1"/>
    <col min="14850" max="14850" width="36.140625" style="26" customWidth="1"/>
    <col min="14851" max="14851" width="19.5703125" style="26" customWidth="1"/>
    <col min="14852" max="14852" width="10.28515625" style="26" customWidth="1"/>
    <col min="14853" max="14853" width="10.42578125" style="26" customWidth="1"/>
    <col min="14854" max="14855" width="9.140625" style="26"/>
    <col min="14856" max="14856" width="12.7109375" style="26" customWidth="1"/>
    <col min="14857" max="15104" width="9.140625" style="26"/>
    <col min="15105" max="15105" width="2.85546875" style="26" customWidth="1"/>
    <col min="15106" max="15106" width="36.140625" style="26" customWidth="1"/>
    <col min="15107" max="15107" width="19.5703125" style="26" customWidth="1"/>
    <col min="15108" max="15108" width="10.28515625" style="26" customWidth="1"/>
    <col min="15109" max="15109" width="10.42578125" style="26" customWidth="1"/>
    <col min="15110" max="15111" width="9.140625" style="26"/>
    <col min="15112" max="15112" width="12.7109375" style="26" customWidth="1"/>
    <col min="15113" max="15360" width="9.140625" style="26"/>
    <col min="15361" max="15361" width="2.85546875" style="26" customWidth="1"/>
    <col min="15362" max="15362" width="36.140625" style="26" customWidth="1"/>
    <col min="15363" max="15363" width="19.5703125" style="26" customWidth="1"/>
    <col min="15364" max="15364" width="10.28515625" style="26" customWidth="1"/>
    <col min="15365" max="15365" width="10.42578125" style="26" customWidth="1"/>
    <col min="15366" max="15367" width="9.140625" style="26"/>
    <col min="15368" max="15368" width="12.7109375" style="26" customWidth="1"/>
    <col min="15369" max="15616" width="9.140625" style="26"/>
    <col min="15617" max="15617" width="2.85546875" style="26" customWidth="1"/>
    <col min="15618" max="15618" width="36.140625" style="26" customWidth="1"/>
    <col min="15619" max="15619" width="19.5703125" style="26" customWidth="1"/>
    <col min="15620" max="15620" width="10.28515625" style="26" customWidth="1"/>
    <col min="15621" max="15621" width="10.42578125" style="26" customWidth="1"/>
    <col min="15622" max="15623" width="9.140625" style="26"/>
    <col min="15624" max="15624" width="12.7109375" style="26" customWidth="1"/>
    <col min="15625" max="15872" width="9.140625" style="26"/>
    <col min="15873" max="15873" width="2.85546875" style="26" customWidth="1"/>
    <col min="15874" max="15874" width="36.140625" style="26" customWidth="1"/>
    <col min="15875" max="15875" width="19.5703125" style="26" customWidth="1"/>
    <col min="15876" max="15876" width="10.28515625" style="26" customWidth="1"/>
    <col min="15877" max="15877" width="10.42578125" style="26" customWidth="1"/>
    <col min="15878" max="15879" width="9.140625" style="26"/>
    <col min="15880" max="15880" width="12.7109375" style="26" customWidth="1"/>
    <col min="15881" max="16128" width="9.140625" style="26"/>
    <col min="16129" max="16129" width="2.85546875" style="26" customWidth="1"/>
    <col min="16130" max="16130" width="36.140625" style="26" customWidth="1"/>
    <col min="16131" max="16131" width="19.5703125" style="26" customWidth="1"/>
    <col min="16132" max="16132" width="10.28515625" style="26" customWidth="1"/>
    <col min="16133" max="16133" width="10.42578125" style="26" customWidth="1"/>
    <col min="16134" max="16135" width="9.140625" style="26"/>
    <col min="16136" max="16136" width="12.7109375" style="26" customWidth="1"/>
    <col min="16137" max="16384" width="9.140625" style="26"/>
  </cols>
  <sheetData>
    <row r="1" spans="1:9" x14ac:dyDescent="0.25">
      <c r="D1" s="227" t="s">
        <v>0</v>
      </c>
    </row>
    <row r="2" spans="1:9" ht="15" customHeight="1" x14ac:dyDescent="0.25">
      <c r="D2" s="227" t="s">
        <v>1</v>
      </c>
    </row>
    <row r="3" spans="1:9" x14ac:dyDescent="0.25">
      <c r="D3" s="227" t="s">
        <v>331</v>
      </c>
    </row>
    <row r="4" spans="1:9" x14ac:dyDescent="0.25">
      <c r="D4" s="227" t="s">
        <v>129</v>
      </c>
    </row>
    <row r="6" spans="1:9" ht="15.75" x14ac:dyDescent="0.25">
      <c r="A6" s="228" t="s">
        <v>130</v>
      </c>
      <c r="B6" s="229"/>
    </row>
    <row r="7" spans="1:9" ht="15.75" x14ac:dyDescent="0.25">
      <c r="A7" s="228"/>
      <c r="B7" s="229"/>
    </row>
    <row r="8" spans="1:9" ht="15.75" x14ac:dyDescent="0.25">
      <c r="A8" s="228"/>
      <c r="B8" s="229"/>
      <c r="F8" s="2"/>
      <c r="G8" s="2" t="s">
        <v>2</v>
      </c>
    </row>
    <row r="9" spans="1:9" x14ac:dyDescent="0.25">
      <c r="A9" s="230"/>
      <c r="B9" s="231"/>
      <c r="C9" s="230"/>
      <c r="D9" s="230"/>
      <c r="E9" s="232"/>
      <c r="F9" s="232" t="s">
        <v>131</v>
      </c>
      <c r="G9" s="233"/>
    </row>
    <row r="10" spans="1:9" x14ac:dyDescent="0.25">
      <c r="A10" s="234" t="s">
        <v>3</v>
      </c>
      <c r="B10" s="235" t="s">
        <v>132</v>
      </c>
      <c r="C10" s="236" t="s">
        <v>133</v>
      </c>
      <c r="D10" s="236" t="s">
        <v>134</v>
      </c>
      <c r="E10" s="897" t="s">
        <v>17</v>
      </c>
      <c r="F10" s="898"/>
      <c r="G10" s="237" t="s">
        <v>135</v>
      </c>
    </row>
    <row r="11" spans="1:9" ht="38.25" x14ac:dyDescent="0.25">
      <c r="A11" s="238"/>
      <c r="B11" s="235"/>
      <c r="C11" s="236"/>
      <c r="D11" s="236"/>
      <c r="E11" s="239" t="s">
        <v>18</v>
      </c>
      <c r="F11" s="240" t="s">
        <v>19</v>
      </c>
      <c r="G11" s="236" t="s">
        <v>136</v>
      </c>
      <c r="H11" s="241"/>
      <c r="I11" s="242"/>
    </row>
    <row r="12" spans="1:9" ht="15.75" x14ac:dyDescent="0.25">
      <c r="A12" s="243">
        <v>1</v>
      </c>
      <c r="B12" s="1009" t="s">
        <v>21</v>
      </c>
      <c r="C12" s="1009"/>
      <c r="D12" s="1009"/>
      <c r="E12" s="1009"/>
      <c r="F12" s="1009"/>
      <c r="G12" s="244"/>
      <c r="H12" s="241"/>
      <c r="I12" s="242"/>
    </row>
    <row r="13" spans="1:9" ht="26.25" x14ac:dyDescent="0.25">
      <c r="A13" s="245">
        <v>2</v>
      </c>
      <c r="B13" s="246" t="s">
        <v>137</v>
      </c>
      <c r="C13" s="247" t="s">
        <v>138</v>
      </c>
      <c r="D13" s="248">
        <f>E13+G13</f>
        <v>0.5</v>
      </c>
      <c r="E13" s="249">
        <v>0.5</v>
      </c>
      <c r="F13" s="248"/>
      <c r="G13" s="250"/>
      <c r="H13" s="251"/>
      <c r="I13" s="252"/>
    </row>
    <row r="14" spans="1:9" ht="20.100000000000001" customHeight="1" x14ac:dyDescent="0.25">
      <c r="A14" s="243">
        <v>3</v>
      </c>
      <c r="B14" s="253" t="s">
        <v>139</v>
      </c>
      <c r="C14" s="254" t="s">
        <v>138</v>
      </c>
      <c r="D14" s="255">
        <f>D15+D16+D17</f>
        <v>8.3000000000000007</v>
      </c>
      <c r="E14" s="255">
        <v>8.3000000000000007</v>
      </c>
      <c r="F14" s="256">
        <f>F15+F16+F17</f>
        <v>2.5779999999999998</v>
      </c>
      <c r="G14" s="257"/>
      <c r="H14" s="258"/>
      <c r="I14" s="252"/>
    </row>
    <row r="15" spans="1:9" ht="18" customHeight="1" x14ac:dyDescent="0.25">
      <c r="A15" s="245">
        <v>4</v>
      </c>
      <c r="B15" s="259" t="s">
        <v>27</v>
      </c>
      <c r="C15" s="254" t="s">
        <v>138</v>
      </c>
      <c r="D15" s="248">
        <f t="shared" ref="D15:D26" si="0">E15+G15</f>
        <v>1.31</v>
      </c>
      <c r="E15" s="260">
        <v>1.31</v>
      </c>
      <c r="F15" s="260">
        <v>1.2889999999999999</v>
      </c>
      <c r="G15" s="15"/>
      <c r="H15" s="252"/>
      <c r="I15" s="252"/>
    </row>
    <row r="16" spans="1:9" ht="18" customHeight="1" x14ac:dyDescent="0.25">
      <c r="A16" s="243">
        <v>5</v>
      </c>
      <c r="B16" s="259" t="s">
        <v>32</v>
      </c>
      <c r="C16" s="254" t="s">
        <v>138</v>
      </c>
      <c r="D16" s="248">
        <f t="shared" si="0"/>
        <v>1.31</v>
      </c>
      <c r="E16" s="260">
        <v>1.31</v>
      </c>
      <c r="F16" s="260">
        <v>1.2889999999999999</v>
      </c>
      <c r="G16" s="15"/>
      <c r="H16" s="252"/>
      <c r="I16" s="252"/>
    </row>
    <row r="17" spans="1:16" ht="19.5" customHeight="1" x14ac:dyDescent="0.25">
      <c r="A17" s="245">
        <v>6</v>
      </c>
      <c r="B17" s="259" t="s">
        <v>138</v>
      </c>
      <c r="C17" s="254" t="s">
        <v>138</v>
      </c>
      <c r="D17" s="248">
        <f t="shared" si="0"/>
        <v>5.68</v>
      </c>
      <c r="E17" s="260">
        <v>5.68</v>
      </c>
      <c r="F17" s="260"/>
      <c r="G17" s="261"/>
      <c r="H17" s="262"/>
      <c r="I17" s="252"/>
    </row>
    <row r="18" spans="1:16" ht="27" customHeight="1" x14ac:dyDescent="0.25">
      <c r="A18" s="243">
        <v>7</v>
      </c>
      <c r="B18" s="210" t="s">
        <v>140</v>
      </c>
      <c r="C18" s="254" t="s">
        <v>138</v>
      </c>
      <c r="D18" s="248">
        <f t="shared" si="0"/>
        <v>0.6</v>
      </c>
      <c r="E18" s="260">
        <v>0.6</v>
      </c>
      <c r="F18" s="260">
        <v>0.46</v>
      </c>
      <c r="G18" s="15"/>
      <c r="H18" s="270"/>
      <c r="I18" s="252"/>
    </row>
    <row r="19" spans="1:16" ht="20.100000000000001" customHeight="1" x14ac:dyDescent="0.25">
      <c r="A19" s="245">
        <v>8</v>
      </c>
      <c r="B19" s="210" t="s">
        <v>141</v>
      </c>
      <c r="C19" s="254" t="s">
        <v>138</v>
      </c>
      <c r="D19" s="248">
        <f t="shared" si="0"/>
        <v>26.4</v>
      </c>
      <c r="E19" s="260">
        <v>26.4</v>
      </c>
      <c r="F19" s="260">
        <v>26</v>
      </c>
      <c r="G19" s="15"/>
      <c r="H19" s="252"/>
      <c r="I19" s="252"/>
    </row>
    <row r="20" spans="1:16" ht="20.100000000000001" customHeight="1" x14ac:dyDescent="0.25">
      <c r="A20" s="243">
        <v>9</v>
      </c>
      <c r="B20" s="210" t="s">
        <v>142</v>
      </c>
      <c r="C20" s="254" t="s">
        <v>138</v>
      </c>
      <c r="D20" s="248">
        <f t="shared" si="0"/>
        <v>17.399999999999999</v>
      </c>
      <c r="E20" s="263">
        <v>17.399999999999999</v>
      </c>
      <c r="F20" s="264">
        <v>12.36</v>
      </c>
      <c r="G20" s="265"/>
      <c r="H20" s="266"/>
      <c r="I20" s="901"/>
    </row>
    <row r="21" spans="1:16" ht="20.100000000000001" customHeight="1" x14ac:dyDescent="0.25">
      <c r="A21" s="245">
        <v>10</v>
      </c>
      <c r="B21" s="210" t="s">
        <v>143</v>
      </c>
      <c r="C21" s="254" t="s">
        <v>138</v>
      </c>
      <c r="D21" s="248">
        <f t="shared" si="0"/>
        <v>8.9</v>
      </c>
      <c r="E21" s="260">
        <v>8.9</v>
      </c>
      <c r="F21" s="260">
        <v>6.9</v>
      </c>
      <c r="G21" s="260"/>
      <c r="H21" s="267"/>
      <c r="I21" s="252"/>
    </row>
    <row r="22" spans="1:16" ht="30" customHeight="1" x14ac:dyDescent="0.25">
      <c r="A22" s="243">
        <v>11</v>
      </c>
      <c r="B22" s="210" t="s">
        <v>144</v>
      </c>
      <c r="C22" s="254" t="s">
        <v>138</v>
      </c>
      <c r="D22" s="248">
        <f t="shared" si="0"/>
        <v>8.1</v>
      </c>
      <c r="E22" s="260">
        <v>8.1</v>
      </c>
      <c r="F22" s="260">
        <v>8</v>
      </c>
      <c r="G22" s="260"/>
      <c r="H22" s="270"/>
      <c r="I22" s="267"/>
    </row>
    <row r="23" spans="1:16" ht="20.100000000000001" customHeight="1" x14ac:dyDescent="0.25">
      <c r="A23" s="245">
        <v>12</v>
      </c>
      <c r="B23" s="210" t="s">
        <v>145</v>
      </c>
      <c r="C23" s="254" t="s">
        <v>138</v>
      </c>
      <c r="D23" s="248">
        <f t="shared" si="0"/>
        <v>103.1</v>
      </c>
      <c r="E23" s="260">
        <v>103.1</v>
      </c>
      <c r="F23" s="260">
        <v>83</v>
      </c>
      <c r="G23" s="15"/>
      <c r="H23" s="252"/>
      <c r="I23" s="252"/>
      <c r="P23" s="268"/>
    </row>
    <row r="24" spans="1:16" ht="20.100000000000001" customHeight="1" x14ac:dyDescent="0.25">
      <c r="A24" s="243">
        <v>13</v>
      </c>
      <c r="B24" s="210" t="s">
        <v>146</v>
      </c>
      <c r="C24" s="254" t="s">
        <v>138</v>
      </c>
      <c r="D24" s="248">
        <f t="shared" si="0"/>
        <v>62</v>
      </c>
      <c r="E24" s="260">
        <v>62</v>
      </c>
      <c r="F24" s="260"/>
      <c r="G24" s="15"/>
      <c r="H24" s="252"/>
      <c r="I24" s="252"/>
    </row>
    <row r="25" spans="1:16" ht="20.100000000000001" customHeight="1" x14ac:dyDescent="0.25">
      <c r="A25" s="245">
        <v>14</v>
      </c>
      <c r="B25" s="210" t="s">
        <v>147</v>
      </c>
      <c r="C25" s="254" t="s">
        <v>138</v>
      </c>
      <c r="D25" s="248">
        <f t="shared" si="0"/>
        <v>7.1</v>
      </c>
      <c r="E25" s="260">
        <v>7.1</v>
      </c>
      <c r="F25" s="260">
        <v>5.5</v>
      </c>
      <c r="G25" s="15"/>
      <c r="H25" s="270"/>
      <c r="I25" s="252"/>
    </row>
    <row r="26" spans="1:16" ht="20.100000000000001" customHeight="1" x14ac:dyDescent="0.25">
      <c r="A26" s="243">
        <v>15</v>
      </c>
      <c r="B26" s="210" t="s">
        <v>148</v>
      </c>
      <c r="C26" s="254" t="s">
        <v>138</v>
      </c>
      <c r="D26" s="248">
        <f t="shared" si="0"/>
        <v>14</v>
      </c>
      <c r="E26" s="260">
        <v>14</v>
      </c>
      <c r="F26" s="260">
        <v>11.6</v>
      </c>
      <c r="G26" s="260"/>
      <c r="H26" s="267"/>
      <c r="I26" s="252"/>
    </row>
    <row r="27" spans="1:16" ht="30" customHeight="1" x14ac:dyDescent="0.25">
      <c r="A27" s="245">
        <v>16</v>
      </c>
      <c r="B27" s="253" t="s">
        <v>149</v>
      </c>
      <c r="C27" s="254" t="s">
        <v>138</v>
      </c>
      <c r="D27" s="260">
        <f>D28+D29+D30+D31+D32+D33+D34+D35+D36</f>
        <v>49.000000000000007</v>
      </c>
      <c r="E27" s="260">
        <f>E28+E29+E30+E31+E32+E33+E34+E35+E36</f>
        <v>49.000000000000007</v>
      </c>
      <c r="F27" s="260"/>
      <c r="G27" s="260">
        <f>G28+G29+G30+G31+G32+G33+G34+G35+G36</f>
        <v>0</v>
      </c>
      <c r="H27" s="269"/>
      <c r="I27" s="252"/>
    </row>
    <row r="28" spans="1:16" ht="20.100000000000001" customHeight="1" x14ac:dyDescent="0.25">
      <c r="A28" s="243">
        <v>17</v>
      </c>
      <c r="B28" s="259" t="s">
        <v>25</v>
      </c>
      <c r="C28" s="254" t="s">
        <v>138</v>
      </c>
      <c r="D28" s="260">
        <f>E28+G28</f>
        <v>3.8</v>
      </c>
      <c r="E28" s="260">
        <v>3.8</v>
      </c>
      <c r="F28" s="260"/>
      <c r="G28" s="15"/>
      <c r="H28" s="252"/>
      <c r="I28" s="252"/>
    </row>
    <row r="29" spans="1:16" ht="20.100000000000001" customHeight="1" x14ac:dyDescent="0.25">
      <c r="A29" s="245">
        <v>18</v>
      </c>
      <c r="B29" s="259" t="s">
        <v>26</v>
      </c>
      <c r="C29" s="254" t="s">
        <v>138</v>
      </c>
      <c r="D29" s="260">
        <f t="shared" ref="D29:D40" si="1">E29+G29</f>
        <v>2.6</v>
      </c>
      <c r="E29" s="260">
        <v>2.6</v>
      </c>
      <c r="F29" s="260"/>
      <c r="G29" s="15"/>
      <c r="H29" s="252"/>
      <c r="I29" s="252"/>
    </row>
    <row r="30" spans="1:16" ht="20.100000000000001" customHeight="1" x14ac:dyDescent="0.25">
      <c r="A30" s="243">
        <v>19</v>
      </c>
      <c r="B30" s="259" t="s">
        <v>27</v>
      </c>
      <c r="C30" s="254" t="s">
        <v>138</v>
      </c>
      <c r="D30" s="260">
        <f t="shared" si="1"/>
        <v>12</v>
      </c>
      <c r="E30" s="260">
        <v>12</v>
      </c>
      <c r="F30" s="260"/>
      <c r="G30" s="15"/>
      <c r="H30" s="252"/>
      <c r="I30" s="252"/>
    </row>
    <row r="31" spans="1:16" ht="20.100000000000001" customHeight="1" x14ac:dyDescent="0.25">
      <c r="A31" s="245">
        <v>20</v>
      </c>
      <c r="B31" s="259" t="s">
        <v>28</v>
      </c>
      <c r="C31" s="254" t="s">
        <v>138</v>
      </c>
      <c r="D31" s="260">
        <f t="shared" si="1"/>
        <v>3.8</v>
      </c>
      <c r="E31" s="260">
        <v>3.8</v>
      </c>
      <c r="F31" s="260"/>
      <c r="G31" s="15"/>
      <c r="H31" s="252"/>
      <c r="I31" s="252"/>
    </row>
    <row r="32" spans="1:16" ht="20.100000000000001" customHeight="1" x14ac:dyDescent="0.25">
      <c r="A32" s="243">
        <v>21</v>
      </c>
      <c r="B32" s="259" t="s">
        <v>29</v>
      </c>
      <c r="C32" s="254" t="s">
        <v>138</v>
      </c>
      <c r="D32" s="260">
        <f t="shared" si="1"/>
        <v>1.6</v>
      </c>
      <c r="E32" s="260">
        <v>1.6</v>
      </c>
      <c r="F32" s="260"/>
      <c r="G32" s="15"/>
      <c r="H32" s="252"/>
      <c r="I32" s="252"/>
    </row>
    <row r="33" spans="1:18" ht="20.100000000000001" customHeight="1" x14ac:dyDescent="0.25">
      <c r="A33" s="245">
        <v>22</v>
      </c>
      <c r="B33" s="259" t="s">
        <v>30</v>
      </c>
      <c r="C33" s="254" t="s">
        <v>138</v>
      </c>
      <c r="D33" s="260">
        <f t="shared" si="1"/>
        <v>6.4</v>
      </c>
      <c r="E33" s="260">
        <v>6.4</v>
      </c>
      <c r="F33" s="260"/>
      <c r="G33" s="15"/>
      <c r="H33" s="252"/>
      <c r="I33" s="252"/>
    </row>
    <row r="34" spans="1:18" ht="20.100000000000001" customHeight="1" x14ac:dyDescent="0.25">
      <c r="A34" s="243">
        <v>23</v>
      </c>
      <c r="B34" s="259" t="s">
        <v>31</v>
      </c>
      <c r="C34" s="254" t="s">
        <v>138</v>
      </c>
      <c r="D34" s="260">
        <f t="shared" si="1"/>
        <v>3.2</v>
      </c>
      <c r="E34" s="260">
        <v>3.2</v>
      </c>
      <c r="F34" s="260"/>
      <c r="G34" s="15"/>
      <c r="H34" s="252"/>
      <c r="I34" s="252"/>
    </row>
    <row r="35" spans="1:18" ht="20.100000000000001" customHeight="1" x14ac:dyDescent="0.25">
      <c r="A35" s="245">
        <v>24</v>
      </c>
      <c r="B35" s="259" t="s">
        <v>32</v>
      </c>
      <c r="C35" s="254" t="s">
        <v>138</v>
      </c>
      <c r="D35" s="260">
        <f t="shared" si="1"/>
        <v>12</v>
      </c>
      <c r="E35" s="260">
        <v>12</v>
      </c>
      <c r="F35" s="260"/>
      <c r="G35" s="15"/>
      <c r="H35" s="252"/>
      <c r="I35" s="252"/>
    </row>
    <row r="36" spans="1:18" ht="20.100000000000001" customHeight="1" x14ac:dyDescent="0.25">
      <c r="A36" s="243">
        <v>25</v>
      </c>
      <c r="B36" s="259" t="s">
        <v>138</v>
      </c>
      <c r="C36" s="254" t="s">
        <v>138</v>
      </c>
      <c r="D36" s="260">
        <f t="shared" si="1"/>
        <v>3.6</v>
      </c>
      <c r="E36" s="260">
        <v>3.6</v>
      </c>
      <c r="F36" s="260">
        <v>1.96</v>
      </c>
      <c r="G36" s="15"/>
      <c r="H36" s="252"/>
      <c r="I36" s="252"/>
    </row>
    <row r="37" spans="1:18" ht="20.100000000000001" customHeight="1" x14ac:dyDescent="0.25">
      <c r="A37" s="245">
        <v>26</v>
      </c>
      <c r="B37" s="210" t="s">
        <v>150</v>
      </c>
      <c r="C37" s="254" t="s">
        <v>138</v>
      </c>
      <c r="D37" s="260">
        <f t="shared" si="1"/>
        <v>3.87</v>
      </c>
      <c r="E37" s="260">
        <v>3.87</v>
      </c>
      <c r="F37" s="260">
        <v>3.77</v>
      </c>
      <c r="G37" s="15"/>
      <c r="H37" s="252"/>
      <c r="I37" s="252"/>
    </row>
    <row r="38" spans="1:18" ht="24" customHeight="1" x14ac:dyDescent="0.25">
      <c r="A38" s="243">
        <v>27</v>
      </c>
      <c r="B38" s="210" t="s">
        <v>151</v>
      </c>
      <c r="C38" s="254" t="s">
        <v>48</v>
      </c>
      <c r="D38" s="260">
        <f t="shared" si="1"/>
        <v>446.6</v>
      </c>
      <c r="E38" s="260">
        <v>446.6</v>
      </c>
      <c r="F38" s="260">
        <v>430</v>
      </c>
      <c r="G38" s="265"/>
      <c r="H38" s="266"/>
      <c r="I38" s="252"/>
    </row>
    <row r="39" spans="1:18" ht="24.75" x14ac:dyDescent="0.25">
      <c r="A39" s="245">
        <v>28</v>
      </c>
      <c r="B39" s="210" t="s">
        <v>152</v>
      </c>
      <c r="C39" s="254" t="s">
        <v>138</v>
      </c>
      <c r="D39" s="260">
        <f t="shared" si="1"/>
        <v>5</v>
      </c>
      <c r="E39" s="260">
        <v>5</v>
      </c>
      <c r="F39" s="260"/>
      <c r="G39" s="15"/>
      <c r="H39" s="252"/>
      <c r="I39" s="252"/>
    </row>
    <row r="40" spans="1:18" ht="26.25" x14ac:dyDescent="0.25">
      <c r="A40" s="243">
        <v>29</v>
      </c>
      <c r="B40" s="17" t="s">
        <v>153</v>
      </c>
      <c r="C40" s="254" t="s">
        <v>138</v>
      </c>
      <c r="D40" s="260">
        <f t="shared" si="1"/>
        <v>20.172000000000001</v>
      </c>
      <c r="E40" s="260">
        <v>20.172000000000001</v>
      </c>
      <c r="F40" s="260"/>
      <c r="G40" s="15"/>
      <c r="H40" s="270"/>
      <c r="I40" s="252"/>
    </row>
    <row r="41" spans="1:18" x14ac:dyDescent="0.25">
      <c r="A41" s="245">
        <v>30</v>
      </c>
      <c r="B41" s="271" t="s">
        <v>49</v>
      </c>
      <c r="C41" s="254"/>
      <c r="D41" s="272">
        <f>SUM(D13:D40)-D14-D27</f>
        <v>781.04200000000014</v>
      </c>
      <c r="E41" s="272">
        <f>SUM(E13:E40)-E14-E27</f>
        <v>781.04200000000014</v>
      </c>
      <c r="F41" s="272">
        <f>SUM(F13:F40)-F14-F27</f>
        <v>592.12800000000004</v>
      </c>
      <c r="G41" s="273">
        <f>SUM(G13:G40)-G14-G27</f>
        <v>0</v>
      </c>
      <c r="H41" s="252"/>
      <c r="I41" s="252"/>
    </row>
    <row r="42" spans="1:18" ht="15.75" x14ac:dyDescent="0.25">
      <c r="A42" s="243">
        <v>31</v>
      </c>
      <c r="B42" s="1010" t="s">
        <v>50</v>
      </c>
      <c r="C42" s="1010"/>
      <c r="D42" s="1010"/>
      <c r="E42" s="1010"/>
      <c r="F42" s="1010"/>
      <c r="G42" s="274"/>
      <c r="H42" s="275"/>
      <c r="I42" s="275"/>
      <c r="J42" s="275"/>
      <c r="K42" s="275"/>
      <c r="L42" s="275"/>
      <c r="M42" s="275"/>
      <c r="N42" s="275"/>
      <c r="O42" s="275"/>
      <c r="P42" s="275"/>
      <c r="Q42" s="275"/>
      <c r="R42" s="275"/>
    </row>
    <row r="43" spans="1:18" ht="26.25" x14ac:dyDescent="0.25">
      <c r="A43" s="245">
        <v>32</v>
      </c>
      <c r="B43" s="210" t="s">
        <v>154</v>
      </c>
      <c r="C43" s="254" t="s">
        <v>138</v>
      </c>
      <c r="D43" s="15">
        <f>E43+G43</f>
        <v>179.5</v>
      </c>
      <c r="E43" s="260">
        <v>179.5</v>
      </c>
      <c r="F43" s="15">
        <v>4</v>
      </c>
      <c r="G43" s="15"/>
      <c r="H43" s="252"/>
      <c r="I43" s="252"/>
    </row>
    <row r="44" spans="1:18" ht="24.75" x14ac:dyDescent="0.25">
      <c r="A44" s="243">
        <v>33</v>
      </c>
      <c r="B44" s="210" t="s">
        <v>155</v>
      </c>
      <c r="C44" s="254" t="s">
        <v>138</v>
      </c>
      <c r="D44" s="15">
        <f t="shared" ref="D44:D50" si="2">E44+G44</f>
        <v>271.3</v>
      </c>
      <c r="E44" s="260">
        <v>271.3</v>
      </c>
      <c r="F44" s="15">
        <v>3.5</v>
      </c>
      <c r="G44" s="15"/>
      <c r="H44" s="252"/>
      <c r="I44" s="252"/>
    </row>
    <row r="45" spans="1:18" ht="26.25" x14ac:dyDescent="0.25">
      <c r="A45" s="245">
        <v>34</v>
      </c>
      <c r="B45" s="210" t="s">
        <v>156</v>
      </c>
      <c r="C45" s="254" t="s">
        <v>138</v>
      </c>
      <c r="D45" s="15">
        <f t="shared" si="2"/>
        <v>355.1</v>
      </c>
      <c r="E45" s="260">
        <v>355.1</v>
      </c>
      <c r="F45" s="260">
        <v>5.2</v>
      </c>
      <c r="G45" s="260"/>
      <c r="H45" s="252"/>
      <c r="I45" s="252"/>
    </row>
    <row r="46" spans="1:18" ht="26.25" x14ac:dyDescent="0.25">
      <c r="A46" s="243">
        <v>35</v>
      </c>
      <c r="B46" s="210" t="s">
        <v>157</v>
      </c>
      <c r="C46" s="254" t="s">
        <v>61</v>
      </c>
      <c r="D46" s="15">
        <f t="shared" si="2"/>
        <v>361.1</v>
      </c>
      <c r="E46" s="260">
        <v>361.1</v>
      </c>
      <c r="F46" s="260">
        <v>345.1</v>
      </c>
      <c r="G46" s="15"/>
      <c r="H46" s="252"/>
      <c r="I46" s="252"/>
    </row>
    <row r="47" spans="1:18" ht="25.5" x14ac:dyDescent="0.25">
      <c r="A47" s="245">
        <v>36</v>
      </c>
      <c r="B47" s="14" t="s">
        <v>158</v>
      </c>
      <c r="C47" s="276" t="s">
        <v>57</v>
      </c>
      <c r="D47" s="15">
        <f t="shared" si="2"/>
        <v>162.9</v>
      </c>
      <c r="E47" s="15">
        <v>162.9</v>
      </c>
      <c r="F47" s="260">
        <v>133.19999999999999</v>
      </c>
      <c r="G47" s="15"/>
      <c r="H47" s="252"/>
      <c r="I47" s="252"/>
    </row>
    <row r="48" spans="1:18" ht="25.5" customHeight="1" x14ac:dyDescent="0.25">
      <c r="A48" s="243">
        <v>37</v>
      </c>
      <c r="B48" s="16" t="s">
        <v>159</v>
      </c>
      <c r="C48" s="276" t="s">
        <v>57</v>
      </c>
      <c r="D48" s="15">
        <f t="shared" si="2"/>
        <v>95.9</v>
      </c>
      <c r="E48" s="15">
        <v>95.9</v>
      </c>
      <c r="F48" s="260">
        <v>73.400000000000006</v>
      </c>
      <c r="G48" s="15"/>
      <c r="H48" s="252"/>
      <c r="I48" s="252"/>
    </row>
    <row r="49" spans="1:10" ht="24" customHeight="1" x14ac:dyDescent="0.25">
      <c r="A49" s="245">
        <v>38</v>
      </c>
      <c r="B49" s="902" t="s">
        <v>328</v>
      </c>
      <c r="C49" s="276" t="s">
        <v>57</v>
      </c>
      <c r="D49" s="15">
        <v>40.4</v>
      </c>
      <c r="E49" s="15">
        <v>40.4</v>
      </c>
      <c r="F49" s="260"/>
      <c r="G49" s="15"/>
      <c r="H49" s="903"/>
      <c r="I49" s="252"/>
    </row>
    <row r="50" spans="1:10" ht="24.75" x14ac:dyDescent="0.25">
      <c r="A50" s="243">
        <v>39</v>
      </c>
      <c r="B50" s="277" t="s">
        <v>160</v>
      </c>
      <c r="C50" s="254" t="s">
        <v>138</v>
      </c>
      <c r="D50" s="15">
        <f t="shared" si="2"/>
        <v>0.317</v>
      </c>
      <c r="E50" s="15">
        <v>0.317</v>
      </c>
      <c r="F50" s="260">
        <v>0.312</v>
      </c>
      <c r="G50" s="15"/>
      <c r="H50" s="252"/>
      <c r="I50" s="278"/>
      <c r="J50" s="279"/>
    </row>
    <row r="51" spans="1:10" x14ac:dyDescent="0.25">
      <c r="A51" s="245">
        <v>40</v>
      </c>
      <c r="B51" s="271" t="s">
        <v>49</v>
      </c>
      <c r="C51" s="280"/>
      <c r="D51" s="281">
        <f>SUM(D43:D50)</f>
        <v>1466.5170000000003</v>
      </c>
      <c r="E51" s="281">
        <f>SUM(E43:E50)</f>
        <v>1466.5170000000003</v>
      </c>
      <c r="F51" s="281">
        <f>SUM(F43:F50)</f>
        <v>564.71199999999999</v>
      </c>
      <c r="G51" s="282">
        <f>SUM(G43:G48)</f>
        <v>0</v>
      </c>
      <c r="H51" s="283"/>
      <c r="I51" s="283"/>
    </row>
    <row r="52" spans="1:10" ht="15.75" x14ac:dyDescent="0.25">
      <c r="A52" s="243">
        <v>41</v>
      </c>
      <c r="B52" s="284" t="s">
        <v>329</v>
      </c>
      <c r="C52" s="280"/>
      <c r="D52" s="281">
        <f>D41+D51</f>
        <v>2247.5590000000002</v>
      </c>
      <c r="E52" s="281">
        <f>E41+E51</f>
        <v>2247.5590000000002</v>
      </c>
      <c r="F52" s="281">
        <f>F41+F51</f>
        <v>1156.8400000000001</v>
      </c>
      <c r="G52" s="282">
        <f>G41+G51</f>
        <v>0</v>
      </c>
      <c r="H52" s="283"/>
      <c r="I52" s="283"/>
    </row>
    <row r="53" spans="1:10" x14ac:dyDescent="0.25">
      <c r="B53" s="285"/>
      <c r="C53" s="285"/>
      <c r="D53" s="286"/>
      <c r="E53" s="285"/>
      <c r="F53" s="287"/>
    </row>
    <row r="54" spans="1:10" x14ac:dyDescent="0.25">
      <c r="C54" s="33"/>
    </row>
  </sheetData>
  <mergeCells count="2">
    <mergeCell ref="B12:F12"/>
    <mergeCell ref="B42:F42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2"/>
  <sheetViews>
    <sheetView workbookViewId="0">
      <selection activeCell="D3" sqref="D3"/>
    </sheetView>
  </sheetViews>
  <sheetFormatPr defaultRowHeight="15" x14ac:dyDescent="0.25"/>
  <cols>
    <col min="1" max="1" width="3.140625" style="288" customWidth="1"/>
    <col min="2" max="2" width="42" style="288" customWidth="1"/>
    <col min="3" max="3" width="11.42578125" style="288" customWidth="1"/>
    <col min="4" max="4" width="11.140625" style="288" customWidth="1"/>
    <col min="5" max="5" width="10.7109375" style="288" customWidth="1"/>
    <col min="6" max="6" width="9.7109375" style="288" customWidth="1"/>
    <col min="7" max="7" width="10.140625" style="288" customWidth="1"/>
    <col min="8" max="16384" width="9.140625" style="288"/>
  </cols>
  <sheetData>
    <row r="1" spans="1:11" x14ac:dyDescent="0.25">
      <c r="D1" s="2" t="s">
        <v>0</v>
      </c>
    </row>
    <row r="2" spans="1:11" x14ac:dyDescent="0.25">
      <c r="D2" s="2" t="s">
        <v>1</v>
      </c>
    </row>
    <row r="3" spans="1:11" x14ac:dyDescent="0.25">
      <c r="D3" s="2" t="s">
        <v>331</v>
      </c>
    </row>
    <row r="4" spans="1:11" x14ac:dyDescent="0.25">
      <c r="D4" s="2" t="s">
        <v>161</v>
      </c>
    </row>
    <row r="5" spans="1:11" ht="15.75" customHeight="1" x14ac:dyDescent="0.25">
      <c r="B5" s="289"/>
    </row>
    <row r="6" spans="1:11" ht="15.75" x14ac:dyDescent="0.25">
      <c r="A6" s="981" t="s">
        <v>162</v>
      </c>
      <c r="B6" s="981"/>
      <c r="C6" s="981"/>
      <c r="D6" s="981"/>
      <c r="E6" s="981"/>
      <c r="F6" s="981"/>
    </row>
    <row r="7" spans="1:11" ht="12.75" customHeight="1" x14ac:dyDescent="0.25">
      <c r="A7" s="290"/>
      <c r="B7" s="290"/>
      <c r="C7" s="290"/>
      <c r="D7" s="290"/>
      <c r="E7" s="290"/>
      <c r="F7" s="290"/>
    </row>
    <row r="8" spans="1:11" ht="15.75" x14ac:dyDescent="0.25">
      <c r="A8" s="290"/>
      <c r="B8" s="290"/>
      <c r="C8" s="290"/>
      <c r="D8" s="290"/>
      <c r="E8" s="290"/>
      <c r="F8" s="291" t="s">
        <v>2</v>
      </c>
    </row>
    <row r="9" spans="1:11" ht="13.5" customHeight="1" x14ac:dyDescent="0.25">
      <c r="A9" s="230"/>
      <c r="B9" s="231"/>
      <c r="C9" s="230"/>
      <c r="D9" s="232"/>
      <c r="E9" s="232" t="s">
        <v>131</v>
      </c>
      <c r="F9" s="233"/>
      <c r="G9" s="292"/>
      <c r="H9" s="292"/>
      <c r="I9" s="292"/>
      <c r="J9" s="292"/>
      <c r="K9" s="292"/>
    </row>
    <row r="10" spans="1:11" x14ac:dyDescent="0.25">
      <c r="A10" s="234" t="s">
        <v>3</v>
      </c>
      <c r="B10" s="235" t="s">
        <v>163</v>
      </c>
      <c r="C10" s="236" t="s">
        <v>134</v>
      </c>
      <c r="D10" s="1011" t="s">
        <v>17</v>
      </c>
      <c r="E10" s="1012"/>
      <c r="F10" s="237" t="s">
        <v>135</v>
      </c>
      <c r="G10" s="292"/>
      <c r="H10" s="292"/>
      <c r="I10" s="292"/>
      <c r="J10" s="292"/>
      <c r="K10" s="292"/>
    </row>
    <row r="11" spans="1:11" ht="30" customHeight="1" x14ac:dyDescent="0.25">
      <c r="A11" s="293"/>
      <c r="B11" s="294"/>
      <c r="C11" s="295"/>
      <c r="D11" s="296" t="s">
        <v>18</v>
      </c>
      <c r="E11" s="297" t="s">
        <v>19</v>
      </c>
      <c r="F11" s="295" t="s">
        <v>136</v>
      </c>
      <c r="G11" s="161"/>
      <c r="H11" s="292"/>
      <c r="I11" s="292"/>
      <c r="J11" s="292"/>
      <c r="K11" s="292"/>
    </row>
    <row r="12" spans="1:11" ht="17.100000000000001" customHeight="1" x14ac:dyDescent="0.25">
      <c r="A12" s="298">
        <v>1</v>
      </c>
      <c r="B12" s="299" t="s">
        <v>96</v>
      </c>
      <c r="C12" s="300">
        <f>D12+F12</f>
        <v>167.8</v>
      </c>
      <c r="D12" s="300">
        <v>167.8</v>
      </c>
      <c r="E12" s="300">
        <v>160.30000000000001</v>
      </c>
      <c r="F12" s="301"/>
      <c r="G12" s="302"/>
      <c r="H12" s="302"/>
      <c r="I12" s="292"/>
      <c r="J12" s="292"/>
      <c r="K12" s="292"/>
    </row>
    <row r="13" spans="1:11" ht="17.100000000000001" customHeight="1" x14ac:dyDescent="0.25">
      <c r="A13" s="298">
        <v>2</v>
      </c>
      <c r="B13" s="299" t="s">
        <v>97</v>
      </c>
      <c r="C13" s="300">
        <f t="shared" ref="C13:C41" si="0">D13+F13</f>
        <v>53.1</v>
      </c>
      <c r="D13" s="300">
        <v>53.1</v>
      </c>
      <c r="E13" s="300">
        <v>50.8</v>
      </c>
      <c r="F13" s="301"/>
      <c r="G13" s="302"/>
      <c r="H13" s="302"/>
      <c r="I13" s="292"/>
      <c r="J13" s="292"/>
      <c r="K13" s="292"/>
    </row>
    <row r="14" spans="1:11" ht="17.100000000000001" customHeight="1" x14ac:dyDescent="0.25">
      <c r="A14" s="298">
        <v>3</v>
      </c>
      <c r="B14" s="299" t="s">
        <v>98</v>
      </c>
      <c r="C14" s="300">
        <f t="shared" si="0"/>
        <v>208.8</v>
      </c>
      <c r="D14" s="300">
        <v>208.8</v>
      </c>
      <c r="E14" s="300">
        <v>198</v>
      </c>
      <c r="F14" s="301"/>
      <c r="G14" s="302"/>
      <c r="H14" s="302"/>
      <c r="I14" s="292"/>
      <c r="J14" s="292"/>
      <c r="K14" s="292"/>
    </row>
    <row r="15" spans="1:11" ht="17.100000000000001" customHeight="1" x14ac:dyDescent="0.25">
      <c r="A15" s="298">
        <v>4</v>
      </c>
      <c r="B15" s="299" t="s">
        <v>99</v>
      </c>
      <c r="C15" s="300">
        <f t="shared" si="0"/>
        <v>125.9</v>
      </c>
      <c r="D15" s="300">
        <v>125.9</v>
      </c>
      <c r="E15" s="300">
        <v>120</v>
      </c>
      <c r="F15" s="301"/>
      <c r="G15" s="302"/>
      <c r="H15" s="302"/>
      <c r="I15" s="292"/>
      <c r="J15" s="292"/>
      <c r="K15" s="292"/>
    </row>
    <row r="16" spans="1:11" ht="17.100000000000001" customHeight="1" x14ac:dyDescent="0.25">
      <c r="A16" s="298">
        <v>5</v>
      </c>
      <c r="B16" s="299" t="s">
        <v>100</v>
      </c>
      <c r="C16" s="300">
        <f t="shared" si="0"/>
        <v>43</v>
      </c>
      <c r="D16" s="300">
        <v>43</v>
      </c>
      <c r="E16" s="300">
        <v>41.2</v>
      </c>
      <c r="F16" s="301"/>
      <c r="G16" s="302"/>
      <c r="H16" s="302"/>
      <c r="I16" s="292"/>
      <c r="J16" s="292"/>
      <c r="K16" s="292"/>
    </row>
    <row r="17" spans="1:11" ht="17.100000000000001" customHeight="1" x14ac:dyDescent="0.25">
      <c r="A17" s="298">
        <v>6</v>
      </c>
      <c r="B17" s="299" t="s">
        <v>101</v>
      </c>
      <c r="C17" s="300">
        <f t="shared" si="0"/>
        <v>40.9</v>
      </c>
      <c r="D17" s="300">
        <v>40.9</v>
      </c>
      <c r="E17" s="300">
        <v>38.9</v>
      </c>
      <c r="F17" s="301"/>
      <c r="G17" s="302"/>
      <c r="H17" s="302"/>
      <c r="I17" s="292"/>
      <c r="J17" s="292"/>
      <c r="K17" s="292"/>
    </row>
    <row r="18" spans="1:11" ht="17.100000000000001" customHeight="1" x14ac:dyDescent="0.25">
      <c r="A18" s="298">
        <v>7</v>
      </c>
      <c r="B18" s="299" t="s">
        <v>102</v>
      </c>
      <c r="C18" s="300">
        <f t="shared" si="0"/>
        <v>150.19999999999999</v>
      </c>
      <c r="D18" s="300">
        <v>150.19999999999999</v>
      </c>
      <c r="E18" s="300">
        <v>143.30000000000001</v>
      </c>
      <c r="F18" s="301"/>
      <c r="G18" s="302"/>
      <c r="H18" s="302"/>
      <c r="I18" s="292"/>
      <c r="J18" s="292"/>
      <c r="K18" s="292"/>
    </row>
    <row r="19" spans="1:11" ht="17.100000000000001" customHeight="1" x14ac:dyDescent="0.25">
      <c r="A19" s="298">
        <v>8</v>
      </c>
      <c r="B19" s="299" t="s">
        <v>103</v>
      </c>
      <c r="C19" s="300">
        <f t="shared" si="0"/>
        <v>75.400000000000006</v>
      </c>
      <c r="D19" s="300">
        <v>75.400000000000006</v>
      </c>
      <c r="E19" s="300">
        <v>72.400000000000006</v>
      </c>
      <c r="F19" s="301"/>
      <c r="G19" s="302"/>
      <c r="H19" s="302"/>
      <c r="I19" s="292"/>
      <c r="J19" s="292"/>
      <c r="K19" s="292"/>
    </row>
    <row r="20" spans="1:11" ht="17.100000000000001" customHeight="1" x14ac:dyDescent="0.25">
      <c r="A20" s="298">
        <v>9</v>
      </c>
      <c r="B20" s="299" t="s">
        <v>104</v>
      </c>
      <c r="C20" s="300">
        <f t="shared" si="0"/>
        <v>113.6</v>
      </c>
      <c r="D20" s="300">
        <v>113.6</v>
      </c>
      <c r="E20" s="300">
        <v>108</v>
      </c>
      <c r="F20" s="301"/>
      <c r="G20" s="302"/>
      <c r="H20" s="302"/>
      <c r="I20" s="292"/>
      <c r="J20" s="292"/>
      <c r="K20" s="292"/>
    </row>
    <row r="21" spans="1:11" ht="17.100000000000001" customHeight="1" x14ac:dyDescent="0.25">
      <c r="A21" s="298">
        <v>10</v>
      </c>
      <c r="B21" s="299" t="s">
        <v>105</v>
      </c>
      <c r="C21" s="300">
        <f t="shared" si="0"/>
        <v>205</v>
      </c>
      <c r="D21" s="300">
        <v>205</v>
      </c>
      <c r="E21" s="300">
        <v>194.4</v>
      </c>
      <c r="F21" s="301"/>
      <c r="G21" s="302"/>
      <c r="H21" s="302"/>
      <c r="I21" s="292"/>
      <c r="J21" s="292"/>
      <c r="K21" s="292"/>
    </row>
    <row r="22" spans="1:11" ht="17.100000000000001" customHeight="1" x14ac:dyDescent="0.25">
      <c r="A22" s="298">
        <v>11</v>
      </c>
      <c r="B22" s="299" t="s">
        <v>106</v>
      </c>
      <c r="C22" s="300">
        <f t="shared" si="0"/>
        <v>354.1</v>
      </c>
      <c r="D22" s="300">
        <v>354.1</v>
      </c>
      <c r="E22" s="300">
        <v>343.3</v>
      </c>
      <c r="F22" s="301"/>
      <c r="G22" s="302"/>
      <c r="H22" s="302"/>
      <c r="I22" s="292"/>
      <c r="J22" s="292"/>
      <c r="K22" s="292"/>
    </row>
    <row r="23" spans="1:11" ht="17.100000000000001" customHeight="1" x14ac:dyDescent="0.25">
      <c r="A23" s="298">
        <v>12</v>
      </c>
      <c r="B23" s="299" t="s">
        <v>107</v>
      </c>
      <c r="C23" s="300">
        <f t="shared" si="0"/>
        <v>441.5</v>
      </c>
      <c r="D23" s="300">
        <v>441.5</v>
      </c>
      <c r="E23" s="300">
        <v>426</v>
      </c>
      <c r="F23" s="301"/>
      <c r="G23" s="302"/>
      <c r="H23" s="302"/>
      <c r="I23" s="292"/>
      <c r="J23" s="292"/>
      <c r="K23" s="292"/>
    </row>
    <row r="24" spans="1:11" ht="17.100000000000001" customHeight="1" x14ac:dyDescent="0.25">
      <c r="A24" s="298">
        <v>13</v>
      </c>
      <c r="B24" s="299" t="s">
        <v>108</v>
      </c>
      <c r="C24" s="300">
        <f t="shared" si="0"/>
        <v>426.5</v>
      </c>
      <c r="D24" s="300">
        <v>426.5</v>
      </c>
      <c r="E24" s="300">
        <v>411.5</v>
      </c>
      <c r="F24" s="301"/>
      <c r="G24" s="302"/>
      <c r="H24" s="302"/>
      <c r="I24" s="292"/>
      <c r="J24" s="292"/>
      <c r="K24" s="292"/>
    </row>
    <row r="25" spans="1:11" ht="17.100000000000001" customHeight="1" x14ac:dyDescent="0.25">
      <c r="A25" s="298">
        <v>14</v>
      </c>
      <c r="B25" s="303" t="s">
        <v>109</v>
      </c>
      <c r="C25" s="300">
        <f t="shared" si="0"/>
        <v>427</v>
      </c>
      <c r="D25" s="304">
        <v>427</v>
      </c>
      <c r="E25" s="300">
        <v>407</v>
      </c>
      <c r="F25" s="301"/>
      <c r="G25" s="302"/>
      <c r="H25" s="302"/>
      <c r="I25" s="292"/>
      <c r="J25" s="292"/>
      <c r="K25" s="292"/>
    </row>
    <row r="26" spans="1:11" ht="17.100000000000001" customHeight="1" x14ac:dyDescent="0.25">
      <c r="A26" s="298">
        <v>15</v>
      </c>
      <c r="B26" s="303" t="s">
        <v>110</v>
      </c>
      <c r="C26" s="300">
        <f t="shared" si="0"/>
        <v>968.2</v>
      </c>
      <c r="D26" s="300">
        <v>968.2</v>
      </c>
      <c r="E26" s="300">
        <v>932.3</v>
      </c>
      <c r="F26" s="301"/>
      <c r="G26" s="302"/>
      <c r="H26" s="302"/>
      <c r="I26" s="292"/>
      <c r="J26" s="292"/>
      <c r="K26" s="292"/>
    </row>
    <row r="27" spans="1:11" ht="17.100000000000001" customHeight="1" x14ac:dyDescent="0.25">
      <c r="A27" s="298">
        <v>16</v>
      </c>
      <c r="B27" s="303" t="s">
        <v>111</v>
      </c>
      <c r="C27" s="300">
        <f t="shared" si="0"/>
        <v>373.7</v>
      </c>
      <c r="D27" s="300">
        <v>373.7</v>
      </c>
      <c r="E27" s="300">
        <v>363</v>
      </c>
      <c r="F27" s="301"/>
      <c r="G27" s="33"/>
      <c r="H27" s="33"/>
      <c r="I27" s="292"/>
      <c r="J27" s="292"/>
      <c r="K27" s="292"/>
    </row>
    <row r="28" spans="1:11" ht="17.100000000000001" customHeight="1" x14ac:dyDescent="0.25">
      <c r="A28" s="298">
        <v>17</v>
      </c>
      <c r="B28" s="305" t="s">
        <v>112</v>
      </c>
      <c r="C28" s="300">
        <f t="shared" si="0"/>
        <v>419.2</v>
      </c>
      <c r="D28" s="300">
        <v>419.2</v>
      </c>
      <c r="E28" s="300">
        <v>406.2</v>
      </c>
      <c r="F28" s="301"/>
      <c r="G28" s="302"/>
      <c r="H28" s="302"/>
      <c r="I28" s="292"/>
      <c r="J28" s="292"/>
      <c r="K28" s="292"/>
    </row>
    <row r="29" spans="1:11" ht="17.100000000000001" customHeight="1" x14ac:dyDescent="0.25">
      <c r="A29" s="298">
        <v>18</v>
      </c>
      <c r="B29" s="306" t="s">
        <v>113</v>
      </c>
      <c r="C29" s="300">
        <f t="shared" si="0"/>
        <v>281.60000000000002</v>
      </c>
      <c r="D29" s="300">
        <v>281.60000000000002</v>
      </c>
      <c r="E29" s="300">
        <v>274</v>
      </c>
      <c r="F29" s="301"/>
      <c r="G29" s="302"/>
      <c r="H29" s="302"/>
      <c r="I29" s="292"/>
      <c r="J29" s="292"/>
      <c r="K29" s="292"/>
    </row>
    <row r="30" spans="1:11" ht="17.100000000000001" customHeight="1" x14ac:dyDescent="0.25">
      <c r="A30" s="298">
        <v>19</v>
      </c>
      <c r="B30" s="303" t="s">
        <v>114</v>
      </c>
      <c r="C30" s="300">
        <f t="shared" si="0"/>
        <v>605.20000000000005</v>
      </c>
      <c r="D30" s="300">
        <v>605.20000000000005</v>
      </c>
      <c r="E30" s="300">
        <v>583.4</v>
      </c>
      <c r="F30" s="301"/>
      <c r="G30" s="302"/>
      <c r="H30" s="302"/>
      <c r="I30" s="292"/>
      <c r="J30" s="292"/>
      <c r="K30" s="292"/>
    </row>
    <row r="31" spans="1:11" ht="17.100000000000001" customHeight="1" x14ac:dyDescent="0.25">
      <c r="A31" s="298">
        <v>20</v>
      </c>
      <c r="B31" s="303" t="s">
        <v>115</v>
      </c>
      <c r="C31" s="300">
        <f t="shared" si="0"/>
        <v>281.39999999999998</v>
      </c>
      <c r="D31" s="300">
        <v>280.39999999999998</v>
      </c>
      <c r="E31" s="300">
        <v>273.10000000000002</v>
      </c>
      <c r="F31" s="301">
        <v>1</v>
      </c>
      <c r="G31" s="302"/>
      <c r="H31" s="302"/>
      <c r="I31" s="292"/>
      <c r="J31" s="292"/>
      <c r="K31" s="292"/>
    </row>
    <row r="32" spans="1:11" ht="17.100000000000001" customHeight="1" x14ac:dyDescent="0.25">
      <c r="A32" s="298">
        <v>21</v>
      </c>
      <c r="B32" s="307" t="s">
        <v>116</v>
      </c>
      <c r="C32" s="300">
        <f t="shared" si="0"/>
        <v>457.9</v>
      </c>
      <c r="D32" s="300">
        <v>457.9</v>
      </c>
      <c r="E32" s="300">
        <v>443</v>
      </c>
      <c r="F32" s="301"/>
      <c r="G32" s="302"/>
      <c r="H32" s="302"/>
      <c r="I32" s="308"/>
      <c r="J32" s="292"/>
      <c r="K32" s="292"/>
    </row>
    <row r="33" spans="1:11" ht="17.100000000000001" customHeight="1" x14ac:dyDescent="0.25">
      <c r="A33" s="298">
        <v>22</v>
      </c>
      <c r="B33" s="303" t="s">
        <v>117</v>
      </c>
      <c r="C33" s="300">
        <f t="shared" si="0"/>
        <v>1182.8</v>
      </c>
      <c r="D33" s="300">
        <v>1182.8</v>
      </c>
      <c r="E33" s="300">
        <v>1139.3</v>
      </c>
      <c r="F33" s="301"/>
      <c r="G33" s="302"/>
      <c r="H33" s="302"/>
      <c r="I33" s="292"/>
      <c r="J33" s="292"/>
      <c r="K33" s="292"/>
    </row>
    <row r="34" spans="1:11" ht="17.100000000000001" customHeight="1" x14ac:dyDescent="0.25">
      <c r="A34" s="298">
        <v>23</v>
      </c>
      <c r="B34" s="307" t="s">
        <v>118</v>
      </c>
      <c r="C34" s="300">
        <f t="shared" si="0"/>
        <v>456.2</v>
      </c>
      <c r="D34" s="300">
        <v>456.2</v>
      </c>
      <c r="E34" s="300">
        <v>436.2</v>
      </c>
      <c r="F34" s="301"/>
      <c r="G34" s="302"/>
      <c r="H34" s="302"/>
      <c r="I34" s="292"/>
      <c r="J34" s="292"/>
      <c r="K34" s="292"/>
    </row>
    <row r="35" spans="1:11" ht="17.100000000000001" customHeight="1" x14ac:dyDescent="0.25">
      <c r="A35" s="298">
        <v>24</v>
      </c>
      <c r="B35" s="303" t="s">
        <v>119</v>
      </c>
      <c r="C35" s="300">
        <f t="shared" si="0"/>
        <v>49.2</v>
      </c>
      <c r="D35" s="300">
        <v>49.2</v>
      </c>
      <c r="E35" s="300">
        <v>47.6</v>
      </c>
      <c r="F35" s="301"/>
      <c r="G35" s="302"/>
      <c r="H35" s="302"/>
      <c r="I35" s="309"/>
      <c r="J35" s="292"/>
      <c r="K35" s="292"/>
    </row>
    <row r="36" spans="1:11" ht="30.75" customHeight="1" x14ac:dyDescent="0.25">
      <c r="A36" s="298">
        <v>25</v>
      </c>
      <c r="B36" s="305" t="s">
        <v>120</v>
      </c>
      <c r="C36" s="300">
        <f t="shared" si="0"/>
        <v>200.7</v>
      </c>
      <c r="D36" s="300">
        <v>200.7</v>
      </c>
      <c r="E36" s="300">
        <v>195</v>
      </c>
      <c r="F36" s="301"/>
      <c r="G36" s="302"/>
      <c r="H36" s="302"/>
      <c r="I36" s="292"/>
      <c r="J36" s="292"/>
      <c r="K36" s="292"/>
    </row>
    <row r="37" spans="1:11" ht="17.100000000000001" customHeight="1" x14ac:dyDescent="0.25">
      <c r="A37" s="298">
        <v>26</v>
      </c>
      <c r="B37" s="310" t="s">
        <v>121</v>
      </c>
      <c r="C37" s="300">
        <f t="shared" si="0"/>
        <v>507.7</v>
      </c>
      <c r="D37" s="300">
        <v>507.7</v>
      </c>
      <c r="E37" s="300">
        <v>488.2</v>
      </c>
      <c r="F37" s="301"/>
      <c r="G37" s="302"/>
      <c r="H37" s="302"/>
      <c r="I37" s="311"/>
      <c r="J37" s="292"/>
      <c r="K37" s="292"/>
    </row>
    <row r="38" spans="1:11" ht="17.100000000000001" customHeight="1" x14ac:dyDescent="0.25">
      <c r="A38" s="298">
        <v>27</v>
      </c>
      <c r="B38" s="305" t="s">
        <v>122</v>
      </c>
      <c r="C38" s="300">
        <f t="shared" si="0"/>
        <v>33.200000000000003</v>
      </c>
      <c r="D38" s="300">
        <v>33.200000000000003</v>
      </c>
      <c r="E38" s="300">
        <v>31.7</v>
      </c>
      <c r="F38" s="301"/>
      <c r="G38" s="302"/>
      <c r="H38" s="302"/>
      <c r="I38" s="292"/>
      <c r="J38" s="292"/>
      <c r="K38" s="292"/>
    </row>
    <row r="39" spans="1:11" ht="17.100000000000001" customHeight="1" x14ac:dyDescent="0.25">
      <c r="A39" s="298">
        <v>28</v>
      </c>
      <c r="B39" s="307" t="s">
        <v>123</v>
      </c>
      <c r="C39" s="300">
        <f t="shared" si="0"/>
        <v>14.2</v>
      </c>
      <c r="D39" s="300">
        <v>14.2</v>
      </c>
      <c r="E39" s="300">
        <v>14</v>
      </c>
      <c r="F39" s="301"/>
      <c r="G39" s="302"/>
      <c r="H39" s="302"/>
      <c r="I39" s="292"/>
      <c r="J39" s="292"/>
      <c r="K39" s="292"/>
    </row>
    <row r="40" spans="1:11" ht="17.100000000000001" customHeight="1" x14ac:dyDescent="0.25">
      <c r="A40" s="298">
        <v>29</v>
      </c>
      <c r="B40" s="307" t="s">
        <v>124</v>
      </c>
      <c r="C40" s="300">
        <f t="shared" si="0"/>
        <v>50.1</v>
      </c>
      <c r="D40" s="300">
        <v>50.1</v>
      </c>
      <c r="E40" s="300">
        <v>49.4</v>
      </c>
      <c r="F40" s="301"/>
      <c r="G40" s="302"/>
      <c r="H40" s="302"/>
      <c r="I40" s="292"/>
      <c r="J40" s="292"/>
      <c r="K40" s="292"/>
    </row>
    <row r="41" spans="1:11" ht="28.5" customHeight="1" x14ac:dyDescent="0.25">
      <c r="A41" s="298">
        <v>30</v>
      </c>
      <c r="B41" s="305" t="s">
        <v>125</v>
      </c>
      <c r="C41" s="300">
        <f t="shared" si="0"/>
        <v>86.4</v>
      </c>
      <c r="D41" s="300">
        <v>86.4</v>
      </c>
      <c r="E41" s="300">
        <v>85.16</v>
      </c>
      <c r="F41" s="301"/>
      <c r="G41" s="302"/>
      <c r="H41" s="302"/>
      <c r="I41" s="292"/>
      <c r="J41" s="292"/>
      <c r="K41" s="292"/>
    </row>
    <row r="42" spans="1:11" ht="18.75" customHeight="1" x14ac:dyDescent="0.25">
      <c r="A42" s="298">
        <v>31</v>
      </c>
      <c r="B42" s="307" t="s">
        <v>22</v>
      </c>
      <c r="C42" s="300">
        <f>C43+C45+C44</f>
        <v>120.5</v>
      </c>
      <c r="D42" s="300">
        <f t="shared" ref="D42:F42" si="1">D43+D45+D44</f>
        <v>120.5</v>
      </c>
      <c r="E42" s="300">
        <f t="shared" si="1"/>
        <v>0</v>
      </c>
      <c r="F42" s="300">
        <f t="shared" si="1"/>
        <v>0</v>
      </c>
      <c r="G42" s="302"/>
      <c r="H42" s="302"/>
      <c r="I42" s="292"/>
      <c r="J42" s="292"/>
      <c r="K42" s="292"/>
    </row>
    <row r="43" spans="1:11" ht="23.25" customHeight="1" x14ac:dyDescent="0.25">
      <c r="A43" s="312">
        <v>32</v>
      </c>
      <c r="B43" s="879" t="s">
        <v>164</v>
      </c>
      <c r="C43" s="305">
        <v>84.1</v>
      </c>
      <c r="D43" s="305">
        <v>84.1</v>
      </c>
      <c r="E43" s="313"/>
      <c r="F43" s="314"/>
      <c r="G43" s="302"/>
      <c r="H43" s="302"/>
      <c r="I43" s="292"/>
      <c r="J43" s="292"/>
      <c r="K43" s="292"/>
    </row>
    <row r="44" spans="1:11" ht="23.25" customHeight="1" x14ac:dyDescent="0.25">
      <c r="A44" s="312"/>
      <c r="B44" s="254" t="s">
        <v>165</v>
      </c>
      <c r="C44" s="305">
        <v>6.2</v>
      </c>
      <c r="D44" s="305">
        <v>6.2</v>
      </c>
      <c r="E44" s="313"/>
      <c r="F44" s="314"/>
      <c r="G44" s="302"/>
      <c r="H44" s="302"/>
      <c r="I44" s="292"/>
      <c r="J44" s="292"/>
      <c r="K44" s="292"/>
    </row>
    <row r="45" spans="1:11" ht="18" customHeight="1" x14ac:dyDescent="0.25">
      <c r="A45" s="298">
        <v>33</v>
      </c>
      <c r="B45" s="315" t="s">
        <v>166</v>
      </c>
      <c r="C45" s="305">
        <v>30.2</v>
      </c>
      <c r="D45" s="305">
        <v>30.2</v>
      </c>
      <c r="E45" s="316"/>
      <c r="F45" s="314"/>
      <c r="G45" s="302"/>
      <c r="H45" s="302"/>
      <c r="I45" s="292"/>
      <c r="J45" s="292"/>
      <c r="K45" s="292"/>
    </row>
    <row r="46" spans="1:11" ht="17.100000000000001" customHeight="1" x14ac:dyDescent="0.25">
      <c r="A46" s="298">
        <v>34</v>
      </c>
      <c r="B46" s="317" t="s">
        <v>15</v>
      </c>
      <c r="C46" s="318">
        <f>SUM(C12:C45)-C42</f>
        <v>8921.0000000000018</v>
      </c>
      <c r="D46" s="318">
        <f>SUM(D12:D45)-D42</f>
        <v>8920.0000000000018</v>
      </c>
      <c r="E46" s="318">
        <f>SUM(E12:E45)-E42</f>
        <v>8476.66</v>
      </c>
      <c r="F46" s="318">
        <f>SUM(F12:F45)-F42</f>
        <v>1</v>
      </c>
      <c r="G46" s="319"/>
      <c r="H46" s="319"/>
      <c r="I46" s="33"/>
      <c r="J46" s="33"/>
      <c r="K46" s="292"/>
    </row>
    <row r="47" spans="1:11" x14ac:dyDescent="0.25">
      <c r="A47" s="292"/>
      <c r="B47" s="320"/>
      <c r="C47" s="320"/>
      <c r="D47" s="320"/>
      <c r="E47" s="321"/>
      <c r="F47" s="292"/>
      <c r="G47" s="302"/>
      <c r="H47" s="302"/>
      <c r="I47" s="33"/>
      <c r="J47" s="33"/>
      <c r="K47" s="292"/>
    </row>
    <row r="48" spans="1:11" x14ac:dyDescent="0.25">
      <c r="A48" s="292"/>
      <c r="B48" s="292"/>
      <c r="C48" s="292"/>
      <c r="D48" s="292"/>
      <c r="E48" s="322"/>
      <c r="F48" s="292"/>
      <c r="G48" s="302"/>
      <c r="H48" s="302"/>
      <c r="I48" s="26"/>
      <c r="J48" s="26"/>
      <c r="K48" s="292"/>
    </row>
    <row r="49" spans="1:11" x14ac:dyDescent="0.25">
      <c r="A49" s="292"/>
      <c r="B49" s="292"/>
      <c r="C49" s="292"/>
      <c r="D49" s="292"/>
      <c r="E49" s="292"/>
      <c r="F49" s="292"/>
      <c r="G49" s="302"/>
      <c r="H49" s="302"/>
      <c r="I49" s="292"/>
      <c r="J49" s="292"/>
      <c r="K49" s="292"/>
    </row>
    <row r="50" spans="1:11" x14ac:dyDescent="0.25">
      <c r="A50" s="292"/>
      <c r="B50" s="292"/>
      <c r="C50" s="292"/>
      <c r="D50" s="292"/>
      <c r="E50" s="292"/>
      <c r="F50" s="292"/>
      <c r="G50" s="302"/>
      <c r="H50" s="302"/>
      <c r="I50" s="292"/>
      <c r="J50" s="292"/>
      <c r="K50" s="292"/>
    </row>
    <row r="51" spans="1:11" x14ac:dyDescent="0.25">
      <c r="A51" s="292"/>
      <c r="B51" s="292"/>
      <c r="C51" s="292"/>
      <c r="D51" s="292"/>
      <c r="E51" s="292"/>
      <c r="F51" s="292"/>
      <c r="G51" s="302"/>
      <c r="H51" s="302"/>
      <c r="I51" s="292"/>
      <c r="J51" s="292"/>
      <c r="K51" s="292"/>
    </row>
    <row r="52" spans="1:11" x14ac:dyDescent="0.25">
      <c r="A52" s="292"/>
      <c r="B52" s="292"/>
      <c r="C52" s="292"/>
      <c r="D52" s="292"/>
      <c r="E52" s="292"/>
      <c r="F52" s="292"/>
      <c r="G52" s="302"/>
      <c r="H52" s="302"/>
      <c r="I52" s="292"/>
      <c r="J52" s="292"/>
      <c r="K52" s="292"/>
    </row>
    <row r="53" spans="1:11" x14ac:dyDescent="0.25">
      <c r="A53" s="292"/>
      <c r="B53" s="292"/>
      <c r="C53" s="292"/>
      <c r="D53" s="292"/>
      <c r="E53" s="292"/>
      <c r="F53" s="292"/>
      <c r="G53" s="302"/>
      <c r="H53" s="302"/>
      <c r="I53" s="292"/>
      <c r="J53" s="292"/>
      <c r="K53" s="292"/>
    </row>
    <row r="54" spans="1:11" x14ac:dyDescent="0.25">
      <c r="A54" s="292"/>
      <c r="B54" s="292"/>
      <c r="C54" s="292"/>
      <c r="D54" s="292"/>
      <c r="E54" s="292"/>
      <c r="F54" s="292"/>
      <c r="G54" s="302"/>
      <c r="H54" s="302"/>
      <c r="I54" s="292"/>
      <c r="J54" s="292"/>
      <c r="K54" s="292"/>
    </row>
    <row r="55" spans="1:11" x14ac:dyDescent="0.25">
      <c r="A55" s="292"/>
      <c r="B55" s="292"/>
      <c r="C55" s="292"/>
      <c r="D55" s="292"/>
      <c r="E55" s="292"/>
      <c r="F55" s="292"/>
      <c r="G55" s="302"/>
      <c r="H55" s="302"/>
      <c r="I55" s="292"/>
      <c r="J55" s="292"/>
      <c r="K55" s="292"/>
    </row>
    <row r="56" spans="1:11" x14ac:dyDescent="0.25">
      <c r="A56" s="292"/>
      <c r="B56" s="292"/>
      <c r="C56" s="292"/>
      <c r="D56" s="292"/>
      <c r="E56" s="292"/>
      <c r="F56" s="292"/>
      <c r="G56" s="302"/>
      <c r="H56" s="302"/>
      <c r="I56" s="292"/>
      <c r="J56" s="292"/>
      <c r="K56" s="292"/>
    </row>
    <row r="57" spans="1:11" x14ac:dyDescent="0.25">
      <c r="A57" s="292"/>
      <c r="B57" s="292"/>
      <c r="C57" s="292"/>
      <c r="D57" s="292"/>
      <c r="E57" s="292"/>
      <c r="F57" s="292"/>
      <c r="G57" s="302"/>
      <c r="H57" s="302"/>
      <c r="I57" s="292"/>
      <c r="J57" s="292"/>
      <c r="K57" s="292"/>
    </row>
    <row r="58" spans="1:11" x14ac:dyDescent="0.25">
      <c r="A58" s="292"/>
      <c r="B58" s="292"/>
      <c r="C58" s="292"/>
      <c r="D58" s="292"/>
      <c r="E58" s="292"/>
      <c r="F58" s="292"/>
      <c r="G58" s="302"/>
      <c r="H58" s="302"/>
      <c r="I58" s="292"/>
      <c r="J58" s="292"/>
      <c r="K58" s="292"/>
    </row>
    <row r="59" spans="1:11" x14ac:dyDescent="0.25">
      <c r="A59" s="292"/>
      <c r="B59" s="292"/>
      <c r="C59" s="292"/>
      <c r="D59" s="292"/>
      <c r="E59" s="292"/>
      <c r="F59" s="292"/>
      <c r="G59" s="302"/>
      <c r="H59" s="302"/>
      <c r="I59" s="292"/>
      <c r="J59" s="292"/>
      <c r="K59" s="292"/>
    </row>
    <row r="60" spans="1:11" x14ac:dyDescent="0.25">
      <c r="A60" s="292"/>
      <c r="B60" s="292"/>
      <c r="C60" s="292"/>
      <c r="D60" s="292"/>
      <c r="E60" s="292"/>
      <c r="F60" s="292"/>
      <c r="G60" s="302"/>
      <c r="H60" s="302"/>
      <c r="I60" s="292"/>
      <c r="J60" s="292"/>
      <c r="K60" s="292"/>
    </row>
    <row r="61" spans="1:11" x14ac:dyDescent="0.25">
      <c r="A61" s="292"/>
      <c r="B61" s="292"/>
      <c r="C61" s="292"/>
      <c r="D61" s="292"/>
      <c r="E61" s="292"/>
      <c r="F61" s="292"/>
      <c r="G61" s="302"/>
      <c r="H61" s="302"/>
      <c r="I61" s="292"/>
      <c r="J61" s="292"/>
      <c r="K61" s="292"/>
    </row>
    <row r="62" spans="1:11" x14ac:dyDescent="0.25">
      <c r="A62" s="292"/>
      <c r="B62" s="292"/>
      <c r="C62" s="292"/>
      <c r="D62" s="292"/>
      <c r="E62" s="292"/>
      <c r="F62" s="292"/>
      <c r="G62" s="302"/>
      <c r="H62" s="302"/>
      <c r="I62" s="292"/>
      <c r="J62" s="292"/>
      <c r="K62" s="292"/>
    </row>
    <row r="63" spans="1:11" x14ac:dyDescent="0.25">
      <c r="A63" s="292"/>
      <c r="B63" s="292"/>
      <c r="C63" s="292"/>
      <c r="D63" s="292"/>
      <c r="E63" s="292"/>
      <c r="F63" s="292"/>
      <c r="G63" s="292"/>
      <c r="H63" s="292"/>
      <c r="I63" s="292"/>
      <c r="J63" s="292"/>
      <c r="K63" s="292"/>
    </row>
    <row r="64" spans="1:11" x14ac:dyDescent="0.25">
      <c r="A64" s="292"/>
      <c r="B64" s="292"/>
      <c r="C64" s="292"/>
      <c r="D64" s="292"/>
      <c r="E64" s="292"/>
      <c r="F64" s="292"/>
      <c r="G64" s="292"/>
      <c r="H64" s="292"/>
      <c r="I64" s="292"/>
      <c r="J64" s="292"/>
      <c r="K64" s="292"/>
    </row>
    <row r="65" spans="1:11" x14ac:dyDescent="0.25">
      <c r="A65" s="292"/>
      <c r="B65" s="292"/>
      <c r="C65" s="292"/>
      <c r="D65" s="292"/>
      <c r="E65" s="292"/>
      <c r="F65" s="292"/>
      <c r="G65" s="292"/>
      <c r="H65" s="292"/>
      <c r="I65" s="292"/>
      <c r="J65" s="292"/>
      <c r="K65" s="292"/>
    </row>
    <row r="66" spans="1:11" x14ac:dyDescent="0.25">
      <c r="A66" s="292"/>
      <c r="B66" s="292"/>
      <c r="C66" s="292"/>
      <c r="D66" s="292"/>
      <c r="E66" s="292"/>
      <c r="F66" s="292"/>
      <c r="G66" s="292"/>
      <c r="H66" s="292"/>
      <c r="I66" s="292"/>
      <c r="J66" s="292"/>
      <c r="K66" s="292"/>
    </row>
    <row r="67" spans="1:11" x14ac:dyDescent="0.25">
      <c r="A67" s="292"/>
      <c r="B67" s="292"/>
      <c r="C67" s="292"/>
      <c r="D67" s="292"/>
      <c r="E67" s="292"/>
      <c r="F67" s="292"/>
      <c r="G67" s="292"/>
      <c r="H67" s="292"/>
      <c r="I67" s="292"/>
      <c r="J67" s="292"/>
      <c r="K67" s="292"/>
    </row>
    <row r="68" spans="1:11" x14ac:dyDescent="0.25">
      <c r="A68" s="292"/>
      <c r="B68" s="292"/>
      <c r="C68" s="292"/>
      <c r="D68" s="292"/>
      <c r="E68" s="292"/>
      <c r="F68" s="292"/>
      <c r="G68" s="292"/>
      <c r="H68" s="292"/>
      <c r="I68" s="292"/>
      <c r="J68" s="292"/>
      <c r="K68" s="292"/>
    </row>
    <row r="69" spans="1:11" x14ac:dyDescent="0.25">
      <c r="A69" s="292"/>
      <c r="B69" s="292"/>
      <c r="C69" s="292"/>
      <c r="D69" s="292"/>
      <c r="E69" s="292"/>
      <c r="F69" s="292"/>
      <c r="G69" s="292"/>
      <c r="H69" s="292"/>
      <c r="I69" s="292"/>
      <c r="J69" s="292"/>
      <c r="K69" s="292"/>
    </row>
    <row r="70" spans="1:11" x14ac:dyDescent="0.25">
      <c r="A70" s="292"/>
      <c r="B70" s="292"/>
      <c r="C70" s="292"/>
      <c r="D70" s="292"/>
      <c r="E70" s="292"/>
      <c r="F70" s="292"/>
      <c r="G70" s="292"/>
      <c r="H70" s="292"/>
      <c r="I70" s="292"/>
      <c r="J70" s="292"/>
      <c r="K70" s="292"/>
    </row>
    <row r="71" spans="1:11" x14ac:dyDescent="0.25">
      <c r="A71" s="292"/>
      <c r="B71" s="292"/>
      <c r="C71" s="292"/>
      <c r="D71" s="292"/>
      <c r="E71" s="292"/>
      <c r="F71" s="292"/>
      <c r="G71" s="292"/>
      <c r="H71" s="292"/>
      <c r="I71" s="292"/>
      <c r="J71" s="292"/>
      <c r="K71" s="292"/>
    </row>
    <row r="72" spans="1:11" x14ac:dyDescent="0.25">
      <c r="A72" s="292"/>
      <c r="B72" s="292"/>
      <c r="C72" s="292"/>
      <c r="D72" s="292"/>
      <c r="E72" s="292"/>
      <c r="F72" s="292"/>
    </row>
    <row r="73" spans="1:11" x14ac:dyDescent="0.25">
      <c r="A73" s="292"/>
      <c r="B73" s="292"/>
      <c r="C73" s="292"/>
      <c r="D73" s="292"/>
      <c r="E73" s="292"/>
      <c r="F73" s="292"/>
    </row>
    <row r="74" spans="1:11" x14ac:dyDescent="0.25">
      <c r="A74" s="292"/>
      <c r="B74" s="292"/>
      <c r="C74" s="292"/>
      <c r="D74" s="292"/>
      <c r="E74" s="292"/>
      <c r="F74" s="292"/>
    </row>
    <row r="75" spans="1:11" x14ac:dyDescent="0.25">
      <c r="A75" s="292"/>
      <c r="B75" s="292"/>
      <c r="C75" s="292"/>
      <c r="D75" s="292"/>
      <c r="E75" s="292"/>
      <c r="F75" s="292"/>
    </row>
    <row r="76" spans="1:11" x14ac:dyDescent="0.25">
      <c r="A76" s="292"/>
      <c r="B76" s="292"/>
      <c r="C76" s="292"/>
      <c r="D76" s="292"/>
      <c r="E76" s="292"/>
      <c r="F76" s="292"/>
    </row>
    <row r="77" spans="1:11" x14ac:dyDescent="0.25">
      <c r="A77" s="292"/>
      <c r="B77" s="292"/>
      <c r="C77" s="292"/>
      <c r="D77" s="292"/>
      <c r="E77" s="292"/>
      <c r="F77" s="292"/>
    </row>
    <row r="78" spans="1:11" x14ac:dyDescent="0.25">
      <c r="A78" s="292"/>
      <c r="B78" s="292"/>
      <c r="C78" s="292"/>
      <c r="D78" s="292"/>
      <c r="E78" s="292"/>
      <c r="F78" s="292"/>
    </row>
    <row r="79" spans="1:11" x14ac:dyDescent="0.25">
      <c r="A79" s="292"/>
      <c r="B79" s="292"/>
      <c r="C79" s="292"/>
      <c r="D79" s="292"/>
      <c r="E79" s="292"/>
      <c r="F79" s="292"/>
    </row>
    <row r="80" spans="1:11" x14ac:dyDescent="0.25">
      <c r="A80" s="292"/>
      <c r="B80" s="292"/>
      <c r="C80" s="292"/>
      <c r="D80" s="292"/>
      <c r="E80" s="292"/>
      <c r="F80" s="292"/>
    </row>
    <row r="81" spans="1:6" x14ac:dyDescent="0.25">
      <c r="A81" s="292"/>
      <c r="B81" s="292"/>
      <c r="C81" s="292"/>
      <c r="D81" s="292"/>
      <c r="E81" s="292"/>
      <c r="F81" s="292"/>
    </row>
    <row r="82" spans="1:6" x14ac:dyDescent="0.25">
      <c r="A82" s="292"/>
      <c r="B82" s="292"/>
      <c r="C82" s="292"/>
      <c r="D82" s="292"/>
      <c r="E82" s="292"/>
      <c r="F82" s="292"/>
    </row>
  </sheetData>
  <mergeCells count="2">
    <mergeCell ref="A6:F6"/>
    <mergeCell ref="D10:E10"/>
  </mergeCells>
  <pageMargins left="0.7" right="0.7" top="0.75" bottom="0.75" header="0.3" footer="0.3"/>
  <pageSetup paperSize="9" scale="9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5"/>
  <sheetViews>
    <sheetView workbookViewId="0">
      <selection activeCell="D3" sqref="D3"/>
    </sheetView>
  </sheetViews>
  <sheetFormatPr defaultRowHeight="15" x14ac:dyDescent="0.25"/>
  <cols>
    <col min="1" max="1" width="3" style="26" customWidth="1"/>
    <col min="2" max="2" width="40.140625" style="26" customWidth="1"/>
    <col min="3" max="3" width="11.42578125" style="26" customWidth="1"/>
    <col min="4" max="4" width="10.85546875" style="26" customWidth="1"/>
    <col min="5" max="5" width="13" style="26" customWidth="1"/>
    <col min="6" max="16384" width="9.140625" style="26"/>
  </cols>
  <sheetData>
    <row r="1" spans="1:7" ht="15.75" x14ac:dyDescent="0.25">
      <c r="A1" s="323"/>
      <c r="B1" s="226"/>
      <c r="C1" s="2"/>
      <c r="D1" s="2" t="s">
        <v>0</v>
      </c>
      <c r="E1" s="2"/>
      <c r="F1" s="323"/>
    </row>
    <row r="2" spans="1:7" ht="12.75" customHeight="1" x14ac:dyDescent="0.25">
      <c r="A2" s="323"/>
      <c r="B2" s="226"/>
      <c r="C2" s="2"/>
      <c r="D2" s="2" t="s">
        <v>1</v>
      </c>
      <c r="E2" s="323"/>
      <c r="F2" s="323"/>
    </row>
    <row r="3" spans="1:7" ht="12.75" customHeight="1" x14ac:dyDescent="0.25">
      <c r="A3" s="323"/>
      <c r="B3" s="323"/>
      <c r="C3" s="2"/>
      <c r="D3" s="2" t="s">
        <v>331</v>
      </c>
      <c r="E3" s="323"/>
      <c r="F3" s="323"/>
    </row>
    <row r="4" spans="1:7" ht="14.25" customHeight="1" x14ac:dyDescent="0.25">
      <c r="A4" s="323"/>
      <c r="B4" s="323"/>
      <c r="C4" s="2"/>
      <c r="D4" s="2" t="s">
        <v>167</v>
      </c>
      <c r="F4" s="323"/>
    </row>
    <row r="5" spans="1:7" ht="12.75" customHeight="1" x14ac:dyDescent="0.25">
      <c r="A5" s="323"/>
      <c r="B5" s="323"/>
      <c r="C5" s="2"/>
      <c r="D5" s="323"/>
      <c r="F5" s="323"/>
    </row>
    <row r="6" spans="1:7" ht="15.75" x14ac:dyDescent="0.25">
      <c r="A6" s="982" t="s">
        <v>168</v>
      </c>
      <c r="B6" s="982"/>
      <c r="C6" s="982"/>
      <c r="D6" s="982"/>
      <c r="E6" s="982"/>
      <c r="F6" s="982"/>
    </row>
    <row r="7" spans="1:7" ht="15.75" x14ac:dyDescent="0.25">
      <c r="A7" s="982" t="s">
        <v>169</v>
      </c>
      <c r="B7" s="982"/>
      <c r="C7" s="982"/>
      <c r="D7" s="982"/>
      <c r="E7" s="982"/>
      <c r="F7" s="982"/>
    </row>
    <row r="8" spans="1:7" ht="8.25" customHeight="1" x14ac:dyDescent="0.25">
      <c r="A8" s="4"/>
      <c r="B8" s="4"/>
      <c r="C8" s="4"/>
      <c r="D8" s="4"/>
      <c r="E8" s="4"/>
      <c r="F8" s="4"/>
    </row>
    <row r="9" spans="1:7" ht="13.5" customHeight="1" x14ac:dyDescent="0.25">
      <c r="A9" s="324"/>
      <c r="B9" s="325"/>
      <c r="C9" s="326"/>
      <c r="D9" s="325"/>
      <c r="E9" s="325"/>
      <c r="F9" s="327" t="s">
        <v>2</v>
      </c>
    </row>
    <row r="10" spans="1:7" ht="13.5" customHeight="1" x14ac:dyDescent="0.25">
      <c r="A10" s="328"/>
      <c r="B10" s="329"/>
      <c r="C10" s="330"/>
      <c r="D10" s="331"/>
      <c r="E10" s="332" t="s">
        <v>170</v>
      </c>
      <c r="F10" s="333"/>
    </row>
    <row r="11" spans="1:7" ht="79.5" customHeight="1" x14ac:dyDescent="0.25">
      <c r="A11" s="334" t="s">
        <v>3</v>
      </c>
      <c r="B11" s="335" t="s">
        <v>163</v>
      </c>
      <c r="C11" s="336" t="s">
        <v>171</v>
      </c>
      <c r="D11" s="336" t="s">
        <v>172</v>
      </c>
      <c r="E11" s="337" t="s">
        <v>173</v>
      </c>
      <c r="F11" s="338" t="s">
        <v>174</v>
      </c>
    </row>
    <row r="12" spans="1:7" ht="16.5" customHeight="1" x14ac:dyDescent="0.25">
      <c r="A12" s="339">
        <v>1</v>
      </c>
      <c r="B12" s="340" t="s">
        <v>138</v>
      </c>
      <c r="C12" s="341">
        <f t="shared" ref="C12:C49" si="0">D12+E12+F12</f>
        <v>100</v>
      </c>
      <c r="D12" s="342">
        <v>95</v>
      </c>
      <c r="E12" s="343"/>
      <c r="F12" s="344">
        <v>5</v>
      </c>
      <c r="G12" s="345"/>
    </row>
    <row r="13" spans="1:7" ht="15.75" customHeight="1" x14ac:dyDescent="0.25">
      <c r="A13" s="339">
        <v>2</v>
      </c>
      <c r="B13" s="340" t="s">
        <v>48</v>
      </c>
      <c r="C13" s="346">
        <f t="shared" si="0"/>
        <v>1.03</v>
      </c>
      <c r="D13" s="347">
        <v>0.43</v>
      </c>
      <c r="E13" s="348"/>
      <c r="F13" s="349">
        <v>0.6</v>
      </c>
    </row>
    <row r="14" spans="1:7" ht="14.25" customHeight="1" x14ac:dyDescent="0.25">
      <c r="A14" s="339">
        <v>3</v>
      </c>
      <c r="B14" s="340" t="s">
        <v>58</v>
      </c>
      <c r="C14" s="346">
        <f t="shared" si="0"/>
        <v>50</v>
      </c>
      <c r="D14" s="347"/>
      <c r="E14" s="348"/>
      <c r="F14" s="350">
        <v>50</v>
      </c>
    </row>
    <row r="15" spans="1:7" ht="15.75" customHeight="1" x14ac:dyDescent="0.25">
      <c r="A15" s="339">
        <v>4</v>
      </c>
      <c r="B15" s="340" t="s">
        <v>175</v>
      </c>
      <c r="C15" s="346">
        <f t="shared" si="0"/>
        <v>102</v>
      </c>
      <c r="D15" s="351"/>
      <c r="E15" s="348">
        <v>102</v>
      </c>
      <c r="F15" s="349"/>
    </row>
    <row r="16" spans="1:7" ht="15" customHeight="1" x14ac:dyDescent="0.25">
      <c r="A16" s="339">
        <v>5</v>
      </c>
      <c r="B16" s="340" t="s">
        <v>176</v>
      </c>
      <c r="C16" s="346">
        <f t="shared" si="0"/>
        <v>2.5</v>
      </c>
      <c r="D16" s="351"/>
      <c r="E16" s="348"/>
      <c r="F16" s="349">
        <v>2.5</v>
      </c>
    </row>
    <row r="17" spans="1:6" ht="14.25" customHeight="1" x14ac:dyDescent="0.25">
      <c r="A17" s="339">
        <v>6</v>
      </c>
      <c r="B17" s="340" t="s">
        <v>177</v>
      </c>
      <c r="C17" s="346">
        <f t="shared" si="0"/>
        <v>1.8</v>
      </c>
      <c r="D17" s="351"/>
      <c r="E17" s="352">
        <v>1.8</v>
      </c>
      <c r="F17" s="350"/>
    </row>
    <row r="18" spans="1:6" ht="14.25" customHeight="1" x14ac:dyDescent="0.25">
      <c r="A18" s="339">
        <v>7</v>
      </c>
      <c r="B18" s="340" t="s">
        <v>91</v>
      </c>
      <c r="C18" s="346">
        <f t="shared" si="0"/>
        <v>1</v>
      </c>
      <c r="D18" s="351">
        <v>1</v>
      </c>
      <c r="E18" s="352"/>
      <c r="F18" s="350"/>
    </row>
    <row r="19" spans="1:6" x14ac:dyDescent="0.25">
      <c r="A19" s="339">
        <v>8</v>
      </c>
      <c r="B19" s="7" t="s">
        <v>96</v>
      </c>
      <c r="C19" s="346">
        <f t="shared" si="0"/>
        <v>20</v>
      </c>
      <c r="D19" s="353"/>
      <c r="E19" s="353">
        <v>20</v>
      </c>
      <c r="F19" s="354"/>
    </row>
    <row r="20" spans="1:6" x14ac:dyDescent="0.25">
      <c r="A20" s="339">
        <v>9</v>
      </c>
      <c r="B20" s="7" t="s">
        <v>97</v>
      </c>
      <c r="C20" s="346">
        <f t="shared" si="0"/>
        <v>24.8</v>
      </c>
      <c r="D20" s="355"/>
      <c r="E20" s="355">
        <v>24.8</v>
      </c>
      <c r="F20" s="354"/>
    </row>
    <row r="21" spans="1:6" x14ac:dyDescent="0.25">
      <c r="A21" s="339">
        <v>10</v>
      </c>
      <c r="B21" s="7" t="s">
        <v>98</v>
      </c>
      <c r="C21" s="346">
        <f t="shared" si="0"/>
        <v>110</v>
      </c>
      <c r="D21" s="353"/>
      <c r="E21" s="353">
        <v>110</v>
      </c>
      <c r="F21" s="354"/>
    </row>
    <row r="22" spans="1:6" x14ac:dyDescent="0.25">
      <c r="A22" s="339">
        <v>11</v>
      </c>
      <c r="B22" s="7" t="s">
        <v>99</v>
      </c>
      <c r="C22" s="346">
        <f t="shared" si="0"/>
        <v>65.5</v>
      </c>
      <c r="D22" s="353"/>
      <c r="E22" s="353">
        <v>65.5</v>
      </c>
      <c r="F22" s="354"/>
    </row>
    <row r="23" spans="1:6" x14ac:dyDescent="0.25">
      <c r="A23" s="339">
        <v>12</v>
      </c>
      <c r="B23" s="7" t="s">
        <v>100</v>
      </c>
      <c r="C23" s="346">
        <f t="shared" si="0"/>
        <v>7.5</v>
      </c>
      <c r="D23" s="355"/>
      <c r="E23" s="355">
        <v>7.5</v>
      </c>
      <c r="F23" s="354"/>
    </row>
    <row r="24" spans="1:6" x14ac:dyDescent="0.25">
      <c r="A24" s="339">
        <v>13</v>
      </c>
      <c r="B24" s="7" t="s">
        <v>101</v>
      </c>
      <c r="C24" s="346">
        <f t="shared" si="0"/>
        <v>22</v>
      </c>
      <c r="D24" s="353"/>
      <c r="E24" s="353">
        <v>22</v>
      </c>
      <c r="F24" s="354"/>
    </row>
    <row r="25" spans="1:6" x14ac:dyDescent="0.25">
      <c r="A25" s="339">
        <v>14</v>
      </c>
      <c r="B25" s="7" t="s">
        <v>102</v>
      </c>
      <c r="C25" s="346">
        <f t="shared" si="0"/>
        <v>48</v>
      </c>
      <c r="D25" s="353"/>
      <c r="E25" s="353">
        <v>48</v>
      </c>
      <c r="F25" s="354"/>
    </row>
    <row r="26" spans="1:6" x14ac:dyDescent="0.25">
      <c r="A26" s="339">
        <v>15</v>
      </c>
      <c r="B26" s="7" t="s">
        <v>103</v>
      </c>
      <c r="C26" s="346">
        <f t="shared" si="0"/>
        <v>22</v>
      </c>
      <c r="D26" s="353"/>
      <c r="E26" s="353">
        <v>22</v>
      </c>
      <c r="F26" s="354"/>
    </row>
    <row r="27" spans="1:6" x14ac:dyDescent="0.25">
      <c r="A27" s="339">
        <v>16</v>
      </c>
      <c r="B27" s="7" t="s">
        <v>178</v>
      </c>
      <c r="C27" s="346">
        <f t="shared" si="0"/>
        <v>49</v>
      </c>
      <c r="D27" s="353"/>
      <c r="E27" s="353">
        <v>49</v>
      </c>
      <c r="F27" s="354"/>
    </row>
    <row r="28" spans="1:6" x14ac:dyDescent="0.25">
      <c r="A28" s="339">
        <v>17</v>
      </c>
      <c r="B28" s="7" t="s">
        <v>105</v>
      </c>
      <c r="C28" s="346">
        <f t="shared" si="0"/>
        <v>90</v>
      </c>
      <c r="D28" s="353"/>
      <c r="E28" s="353">
        <v>90</v>
      </c>
      <c r="F28" s="354"/>
    </row>
    <row r="29" spans="1:6" x14ac:dyDescent="0.25">
      <c r="A29" s="339">
        <v>18</v>
      </c>
      <c r="B29" s="7" t="s">
        <v>106</v>
      </c>
      <c r="C29" s="346">
        <f t="shared" si="0"/>
        <v>1.5</v>
      </c>
      <c r="D29" s="353">
        <v>1.3</v>
      </c>
      <c r="E29" s="353"/>
      <c r="F29" s="354">
        <v>0.2</v>
      </c>
    </row>
    <row r="30" spans="1:6" x14ac:dyDescent="0.25">
      <c r="A30" s="339">
        <v>19</v>
      </c>
      <c r="B30" s="7" t="s">
        <v>107</v>
      </c>
      <c r="C30" s="346">
        <f t="shared" si="0"/>
        <v>26</v>
      </c>
      <c r="D30" s="353">
        <v>4</v>
      </c>
      <c r="E30" s="353">
        <v>22</v>
      </c>
      <c r="F30" s="354"/>
    </row>
    <row r="31" spans="1:6" x14ac:dyDescent="0.25">
      <c r="A31" s="339">
        <v>20</v>
      </c>
      <c r="B31" s="7" t="s">
        <v>108</v>
      </c>
      <c r="C31" s="346">
        <f t="shared" si="0"/>
        <v>43</v>
      </c>
      <c r="D31" s="353">
        <v>3</v>
      </c>
      <c r="E31" s="353">
        <v>20</v>
      </c>
      <c r="F31" s="354">
        <v>20</v>
      </c>
    </row>
    <row r="32" spans="1:6" x14ac:dyDescent="0.25">
      <c r="A32" s="339">
        <v>21</v>
      </c>
      <c r="B32" s="7" t="s">
        <v>109</v>
      </c>
      <c r="C32" s="346">
        <f t="shared" si="0"/>
        <v>16</v>
      </c>
      <c r="D32" s="353"/>
      <c r="E32" s="353">
        <v>2.6</v>
      </c>
      <c r="F32" s="354">
        <v>13.4</v>
      </c>
    </row>
    <row r="33" spans="1:7" x14ac:dyDescent="0.25">
      <c r="A33" s="339">
        <v>22</v>
      </c>
      <c r="B33" s="7" t="s">
        <v>110</v>
      </c>
      <c r="C33" s="346">
        <f t="shared" si="0"/>
        <v>28</v>
      </c>
      <c r="D33" s="353"/>
      <c r="E33" s="353">
        <v>21</v>
      </c>
      <c r="F33" s="354">
        <v>7</v>
      </c>
    </row>
    <row r="34" spans="1:7" x14ac:dyDescent="0.25">
      <c r="A34" s="339">
        <v>23</v>
      </c>
      <c r="B34" s="7" t="s">
        <v>111</v>
      </c>
      <c r="C34" s="346">
        <f t="shared" si="0"/>
        <v>5.5</v>
      </c>
      <c r="D34" s="353"/>
      <c r="E34" s="353"/>
      <c r="F34" s="354">
        <v>5.5</v>
      </c>
    </row>
    <row r="35" spans="1:7" x14ac:dyDescent="0.25">
      <c r="A35" s="339">
        <v>24</v>
      </c>
      <c r="B35" s="7" t="s">
        <v>112</v>
      </c>
      <c r="C35" s="346">
        <f t="shared" si="0"/>
        <v>11.4</v>
      </c>
      <c r="D35" s="353">
        <v>1.4</v>
      </c>
      <c r="E35" s="353">
        <v>10</v>
      </c>
      <c r="F35" s="356"/>
    </row>
    <row r="36" spans="1:7" x14ac:dyDescent="0.25">
      <c r="A36" s="339">
        <v>25</v>
      </c>
      <c r="B36" s="357" t="s">
        <v>113</v>
      </c>
      <c r="C36" s="346">
        <f t="shared" si="0"/>
        <v>33.5</v>
      </c>
      <c r="D36" s="353"/>
      <c r="E36" s="353">
        <v>27.5</v>
      </c>
      <c r="F36" s="354">
        <v>6</v>
      </c>
    </row>
    <row r="37" spans="1:7" x14ac:dyDescent="0.25">
      <c r="A37" s="339">
        <v>26</v>
      </c>
      <c r="B37" s="7" t="s">
        <v>114</v>
      </c>
      <c r="C37" s="346">
        <f t="shared" si="0"/>
        <v>17</v>
      </c>
      <c r="D37" s="353">
        <v>0.7</v>
      </c>
      <c r="E37" s="353"/>
      <c r="F37" s="354">
        <v>16.3</v>
      </c>
    </row>
    <row r="38" spans="1:7" x14ac:dyDescent="0.25">
      <c r="A38" s="339">
        <v>27</v>
      </c>
      <c r="B38" s="7" t="s">
        <v>115</v>
      </c>
      <c r="C38" s="346">
        <f t="shared" si="0"/>
        <v>12</v>
      </c>
      <c r="D38" s="353">
        <v>0.4</v>
      </c>
      <c r="E38" s="353">
        <v>4.5999999999999996</v>
      </c>
      <c r="F38" s="354">
        <v>7</v>
      </c>
    </row>
    <row r="39" spans="1:7" x14ac:dyDescent="0.25">
      <c r="A39" s="339">
        <v>28</v>
      </c>
      <c r="B39" s="7" t="s">
        <v>116</v>
      </c>
      <c r="C39" s="346">
        <f t="shared" si="0"/>
        <v>20</v>
      </c>
      <c r="D39" s="353">
        <v>3</v>
      </c>
      <c r="E39" s="353">
        <v>12</v>
      </c>
      <c r="F39" s="354">
        <v>5</v>
      </c>
    </row>
    <row r="40" spans="1:7" ht="17.25" customHeight="1" x14ac:dyDescent="0.25">
      <c r="A40" s="339">
        <v>29</v>
      </c>
      <c r="B40" s="8" t="s">
        <v>117</v>
      </c>
      <c r="C40" s="346">
        <f t="shared" si="0"/>
        <v>18.2</v>
      </c>
      <c r="D40" s="353">
        <v>2.2000000000000002</v>
      </c>
      <c r="E40" s="353"/>
      <c r="F40" s="354">
        <v>16</v>
      </c>
      <c r="G40" s="345"/>
    </row>
    <row r="41" spans="1:7" ht="16.5" customHeight="1" x14ac:dyDescent="0.25">
      <c r="A41" s="339">
        <v>30</v>
      </c>
      <c r="B41" s="7" t="s">
        <v>118</v>
      </c>
      <c r="C41" s="346">
        <f t="shared" si="0"/>
        <v>26.8</v>
      </c>
      <c r="D41" s="353">
        <v>1.1000000000000001</v>
      </c>
      <c r="E41" s="353">
        <v>7.9</v>
      </c>
      <c r="F41" s="354">
        <v>17.8</v>
      </c>
      <c r="G41" s="345"/>
    </row>
    <row r="42" spans="1:7" ht="16.5" customHeight="1" x14ac:dyDescent="0.25">
      <c r="A42" s="339">
        <v>31</v>
      </c>
      <c r="B42" s="13" t="s">
        <v>119</v>
      </c>
      <c r="C42" s="346">
        <f t="shared" si="0"/>
        <v>5.2</v>
      </c>
      <c r="D42" s="353"/>
      <c r="E42" s="353">
        <v>4</v>
      </c>
      <c r="F42" s="358">
        <v>1.2</v>
      </c>
      <c r="G42" s="345"/>
    </row>
    <row r="43" spans="1:7" ht="20.25" customHeight="1" x14ac:dyDescent="0.25">
      <c r="A43" s="339">
        <v>32</v>
      </c>
      <c r="B43" s="13" t="s">
        <v>179</v>
      </c>
      <c r="C43" s="346">
        <f t="shared" si="0"/>
        <v>2.7</v>
      </c>
      <c r="D43" s="353">
        <v>1.4</v>
      </c>
      <c r="E43" s="353">
        <v>1.3</v>
      </c>
      <c r="F43" s="359"/>
    </row>
    <row r="44" spans="1:7" ht="15" customHeight="1" x14ac:dyDescent="0.25">
      <c r="A44" s="339">
        <v>33</v>
      </c>
      <c r="B44" s="13" t="s">
        <v>121</v>
      </c>
      <c r="C44" s="346">
        <f t="shared" si="0"/>
        <v>3.2</v>
      </c>
      <c r="D44" s="353">
        <v>2</v>
      </c>
      <c r="E44" s="353"/>
      <c r="F44" s="354">
        <v>1.2</v>
      </c>
    </row>
    <row r="45" spans="1:7" ht="15.75" customHeight="1" x14ac:dyDescent="0.25">
      <c r="A45" s="339">
        <v>34</v>
      </c>
      <c r="B45" s="360" t="s">
        <v>122</v>
      </c>
      <c r="C45" s="346">
        <f t="shared" si="0"/>
        <v>10</v>
      </c>
      <c r="D45" s="353">
        <v>1.3</v>
      </c>
      <c r="E45" s="353"/>
      <c r="F45" s="354">
        <v>8.6999999999999993</v>
      </c>
      <c r="G45" s="345"/>
    </row>
    <row r="46" spans="1:7" ht="17.25" customHeight="1" x14ac:dyDescent="0.25">
      <c r="A46" s="339">
        <v>35</v>
      </c>
      <c r="B46" s="7" t="s">
        <v>123</v>
      </c>
      <c r="C46" s="362">
        <f t="shared" si="0"/>
        <v>9</v>
      </c>
      <c r="D46" s="353"/>
      <c r="E46" s="353">
        <v>9</v>
      </c>
      <c r="F46" s="354"/>
    </row>
    <row r="47" spans="1:7" ht="16.5" customHeight="1" x14ac:dyDescent="0.25">
      <c r="A47" s="361">
        <v>36</v>
      </c>
      <c r="B47" s="979" t="s">
        <v>124</v>
      </c>
      <c r="C47" s="364">
        <f t="shared" si="0"/>
        <v>52</v>
      </c>
      <c r="D47" s="980"/>
      <c r="E47" s="353">
        <v>40</v>
      </c>
      <c r="F47" s="354">
        <v>12</v>
      </c>
    </row>
    <row r="48" spans="1:7" ht="27.75" customHeight="1" x14ac:dyDescent="0.25">
      <c r="A48" s="363">
        <v>37</v>
      </c>
      <c r="B48" s="14" t="s">
        <v>125</v>
      </c>
      <c r="C48" s="364">
        <f t="shared" si="0"/>
        <v>2</v>
      </c>
      <c r="D48" s="365"/>
      <c r="E48" s="366"/>
      <c r="F48" s="367">
        <v>2</v>
      </c>
    </row>
    <row r="49" spans="1:6" x14ac:dyDescent="0.25">
      <c r="A49" s="339">
        <v>38</v>
      </c>
      <c r="B49" s="368" t="s">
        <v>15</v>
      </c>
      <c r="C49" s="369">
        <f t="shared" si="0"/>
        <v>1060.1300000000001</v>
      </c>
      <c r="D49" s="370">
        <f>SUM(D12:D47)</f>
        <v>118.23000000000002</v>
      </c>
      <c r="E49" s="370">
        <f>SUM(E12:E47)</f>
        <v>744.5</v>
      </c>
      <c r="F49" s="371">
        <f>SUM(F12:F48)</f>
        <v>197.39999999999998</v>
      </c>
    </row>
    <row r="50" spans="1:6" x14ac:dyDescent="0.25">
      <c r="A50" s="24"/>
      <c r="B50" s="372"/>
      <c r="C50" s="224"/>
      <c r="D50" s="224"/>
      <c r="E50" s="224"/>
    </row>
    <row r="51" spans="1:6" x14ac:dyDescent="0.25">
      <c r="B51" s="5"/>
      <c r="C51" s="373"/>
      <c r="D51" s="374"/>
      <c r="E51" s="374"/>
      <c r="F51" s="374"/>
    </row>
    <row r="52" spans="1:6" x14ac:dyDescent="0.25">
      <c r="C52" s="3"/>
      <c r="D52" s="375"/>
      <c r="E52" s="268"/>
    </row>
    <row r="53" spans="1:6" ht="15.75" x14ac:dyDescent="0.25">
      <c r="B53" s="226"/>
      <c r="C53" s="376"/>
      <c r="D53" s="375"/>
    </row>
    <row r="54" spans="1:6" x14ac:dyDescent="0.25">
      <c r="D54" s="375"/>
    </row>
    <row r="55" spans="1:6" x14ac:dyDescent="0.25">
      <c r="D55" s="375"/>
    </row>
  </sheetData>
  <mergeCells count="2">
    <mergeCell ref="A6:F6"/>
    <mergeCell ref="A7:F7"/>
  </mergeCells>
  <pageMargins left="0.7" right="0.7" top="0.75" bottom="0.75" header="0.3" footer="0.3"/>
  <pageSetup paperSize="9" scale="9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workbookViewId="0">
      <selection activeCell="D3" sqref="D3"/>
    </sheetView>
  </sheetViews>
  <sheetFormatPr defaultRowHeight="15" x14ac:dyDescent="0.25"/>
  <cols>
    <col min="1" max="1" width="3.140625" style="288" customWidth="1"/>
    <col min="2" max="2" width="35.85546875" style="288" customWidth="1"/>
    <col min="3" max="3" width="9.85546875" style="288" customWidth="1"/>
    <col min="4" max="4" width="10.42578125" style="288" customWidth="1"/>
    <col min="5" max="5" width="9.85546875" style="288" customWidth="1"/>
    <col min="6" max="6" width="9" style="288" customWidth="1"/>
    <col min="7" max="16384" width="9.140625" style="288"/>
  </cols>
  <sheetData>
    <row r="1" spans="1:10" ht="15.75" x14ac:dyDescent="0.25">
      <c r="A1" s="377"/>
      <c r="B1" s="377"/>
      <c r="C1" s="377"/>
      <c r="D1" s="2" t="s">
        <v>0</v>
      </c>
      <c r="E1" s="378"/>
      <c r="F1" s="377"/>
    </row>
    <row r="2" spans="1:10" ht="15.75" x14ac:dyDescent="0.25">
      <c r="A2" s="377"/>
      <c r="B2" s="377"/>
      <c r="C2" s="377"/>
      <c r="D2" s="2" t="s">
        <v>1</v>
      </c>
      <c r="E2" s="377"/>
      <c r="F2" s="377"/>
    </row>
    <row r="3" spans="1:10" ht="15.75" x14ac:dyDescent="0.25">
      <c r="A3" s="377"/>
      <c r="B3" s="377"/>
      <c r="C3" s="377"/>
      <c r="D3" s="2" t="s">
        <v>331</v>
      </c>
      <c r="E3" s="377"/>
      <c r="F3" s="377"/>
    </row>
    <row r="4" spans="1:10" ht="15.75" x14ac:dyDescent="0.25">
      <c r="A4" s="377"/>
      <c r="B4" s="377"/>
      <c r="C4" s="377"/>
      <c r="D4" s="2" t="s">
        <v>180</v>
      </c>
      <c r="E4" s="377"/>
      <c r="F4" s="377"/>
    </row>
    <row r="5" spans="1:10" ht="15.75" x14ac:dyDescent="0.25">
      <c r="A5" s="377"/>
      <c r="B5" s="377"/>
      <c r="C5" s="377"/>
      <c r="D5" s="377"/>
      <c r="E5" s="377"/>
      <c r="F5" s="377"/>
    </row>
    <row r="6" spans="1:10" ht="15.75" x14ac:dyDescent="0.25">
      <c r="A6" s="981" t="s">
        <v>181</v>
      </c>
      <c r="B6" s="981"/>
      <c r="C6" s="981"/>
      <c r="D6" s="981"/>
      <c r="E6" s="981"/>
      <c r="F6" s="981"/>
    </row>
    <row r="7" spans="1:10" ht="15.75" x14ac:dyDescent="0.25">
      <c r="A7" s="981" t="s">
        <v>182</v>
      </c>
      <c r="B7" s="981"/>
      <c r="C7" s="981"/>
      <c r="D7" s="981"/>
      <c r="E7" s="981"/>
      <c r="F7" s="981"/>
    </row>
    <row r="8" spans="1:10" ht="15.75" x14ac:dyDescent="0.25">
      <c r="A8" s="379"/>
      <c r="B8" s="380"/>
      <c r="C8" s="380"/>
      <c r="D8" s="380"/>
      <c r="E8" s="380"/>
      <c r="F8" s="378" t="s">
        <v>2</v>
      </c>
    </row>
    <row r="9" spans="1:10" ht="15" customHeight="1" x14ac:dyDescent="0.25">
      <c r="A9" s="1019" t="s">
        <v>3</v>
      </c>
      <c r="B9" s="1016" t="s">
        <v>163</v>
      </c>
      <c r="C9" s="1013" t="s">
        <v>183</v>
      </c>
      <c r="D9" s="1014" t="s">
        <v>131</v>
      </c>
      <c r="E9" s="1014"/>
      <c r="F9" s="1014"/>
    </row>
    <row r="10" spans="1:10" x14ac:dyDescent="0.25">
      <c r="A10" s="1020"/>
      <c r="B10" s="1017"/>
      <c r="C10" s="1013"/>
      <c r="D10" s="1015" t="s">
        <v>17</v>
      </c>
      <c r="E10" s="1015"/>
      <c r="F10" s="383" t="s">
        <v>135</v>
      </c>
    </row>
    <row r="11" spans="1:10" ht="36" x14ac:dyDescent="0.25">
      <c r="A11" s="1021"/>
      <c r="B11" s="1018"/>
      <c r="C11" s="1013"/>
      <c r="D11" s="382" t="s">
        <v>18</v>
      </c>
      <c r="E11" s="384" t="s">
        <v>19</v>
      </c>
      <c r="F11" s="382" t="s">
        <v>136</v>
      </c>
      <c r="G11" s="385"/>
      <c r="H11" s="292"/>
      <c r="I11" s="292"/>
      <c r="J11" s="292"/>
    </row>
    <row r="12" spans="1:10" x14ac:dyDescent="0.25">
      <c r="A12" s="51">
        <v>1</v>
      </c>
      <c r="B12" s="386" t="s">
        <v>138</v>
      </c>
      <c r="C12" s="387">
        <v>100</v>
      </c>
      <c r="D12" s="388">
        <f t="shared" ref="D12:D48" si="0">C12-F12</f>
        <v>100</v>
      </c>
      <c r="E12" s="389"/>
      <c r="F12" s="388"/>
      <c r="G12" s="292"/>
      <c r="H12" s="292"/>
      <c r="I12" s="292"/>
      <c r="J12" s="292"/>
    </row>
    <row r="13" spans="1:10" x14ac:dyDescent="0.25">
      <c r="A13" s="51">
        <v>2</v>
      </c>
      <c r="B13" s="386" t="s">
        <v>48</v>
      </c>
      <c r="C13" s="387">
        <v>1.03</v>
      </c>
      <c r="D13" s="388">
        <f t="shared" si="0"/>
        <v>1.03</v>
      </c>
      <c r="E13" s="389"/>
      <c r="F13" s="388"/>
      <c r="G13" s="292"/>
      <c r="H13" s="292"/>
      <c r="I13" s="292"/>
      <c r="J13" s="292"/>
    </row>
    <row r="14" spans="1:10" x14ac:dyDescent="0.25">
      <c r="A14" s="51">
        <v>3</v>
      </c>
      <c r="B14" s="386" t="s">
        <v>58</v>
      </c>
      <c r="C14" s="387">
        <v>50</v>
      </c>
      <c r="D14" s="388">
        <f t="shared" si="0"/>
        <v>50</v>
      </c>
      <c r="E14" s="389">
        <v>6</v>
      </c>
      <c r="F14" s="388"/>
      <c r="G14" s="292"/>
      <c r="H14" s="292"/>
      <c r="I14" s="292"/>
      <c r="J14" s="292"/>
    </row>
    <row r="15" spans="1:10" x14ac:dyDescent="0.25">
      <c r="A15" s="51">
        <v>4</v>
      </c>
      <c r="B15" s="386" t="s">
        <v>175</v>
      </c>
      <c r="C15" s="387">
        <v>102</v>
      </c>
      <c r="D15" s="388">
        <f t="shared" si="0"/>
        <v>102</v>
      </c>
      <c r="E15" s="389">
        <v>23</v>
      </c>
      <c r="F15" s="388"/>
      <c r="G15" s="292"/>
      <c r="H15" s="292"/>
      <c r="I15" s="292"/>
      <c r="J15" s="292"/>
    </row>
    <row r="16" spans="1:10" x14ac:dyDescent="0.25">
      <c r="A16" s="51">
        <v>5</v>
      </c>
      <c r="B16" s="386" t="s">
        <v>176</v>
      </c>
      <c r="C16" s="387">
        <v>2.5</v>
      </c>
      <c r="D16" s="388">
        <f t="shared" si="0"/>
        <v>2.5</v>
      </c>
      <c r="E16" s="389"/>
      <c r="F16" s="390"/>
      <c r="G16" s="292"/>
      <c r="H16" s="292"/>
      <c r="I16" s="292"/>
      <c r="J16" s="292"/>
    </row>
    <row r="17" spans="1:10" x14ac:dyDescent="0.25">
      <c r="A17" s="51">
        <v>6</v>
      </c>
      <c r="B17" s="386" t="s">
        <v>177</v>
      </c>
      <c r="C17" s="387">
        <v>1.8</v>
      </c>
      <c r="D17" s="388">
        <f t="shared" si="0"/>
        <v>1.8</v>
      </c>
      <c r="E17" s="389"/>
      <c r="F17" s="390"/>
      <c r="G17" s="292"/>
      <c r="H17" s="292"/>
      <c r="I17" s="292"/>
      <c r="J17" s="292"/>
    </row>
    <row r="18" spans="1:10" x14ac:dyDescent="0.25">
      <c r="A18" s="51">
        <v>7</v>
      </c>
      <c r="B18" s="391" t="s">
        <v>91</v>
      </c>
      <c r="C18" s="387">
        <v>1</v>
      </c>
      <c r="D18" s="388">
        <f t="shared" si="0"/>
        <v>1</v>
      </c>
      <c r="E18" s="389"/>
      <c r="F18" s="390"/>
      <c r="G18" s="292"/>
      <c r="H18" s="292"/>
      <c r="I18" s="292"/>
      <c r="J18" s="292"/>
    </row>
    <row r="19" spans="1:10" x14ac:dyDescent="0.25">
      <c r="A19" s="51">
        <v>8</v>
      </c>
      <c r="B19" s="51" t="s">
        <v>96</v>
      </c>
      <c r="C19" s="387">
        <v>20</v>
      </c>
      <c r="D19" s="388">
        <f t="shared" si="0"/>
        <v>20</v>
      </c>
      <c r="E19" s="387"/>
      <c r="F19" s="392"/>
      <c r="G19" s="292"/>
      <c r="H19" s="292"/>
      <c r="I19" s="292"/>
      <c r="J19" s="292"/>
    </row>
    <row r="20" spans="1:10" x14ac:dyDescent="0.25">
      <c r="A20" s="51">
        <v>9</v>
      </c>
      <c r="B20" s="51" t="s">
        <v>97</v>
      </c>
      <c r="C20" s="387">
        <v>24.8</v>
      </c>
      <c r="D20" s="388">
        <f t="shared" si="0"/>
        <v>24.8</v>
      </c>
      <c r="E20" s="387"/>
      <c r="F20" s="392"/>
      <c r="G20" s="292"/>
      <c r="H20" s="292"/>
      <c r="I20" s="292"/>
      <c r="J20" s="292"/>
    </row>
    <row r="21" spans="1:10" x14ac:dyDescent="0.25">
      <c r="A21" s="51">
        <v>10</v>
      </c>
      <c r="B21" s="51" t="s">
        <v>98</v>
      </c>
      <c r="C21" s="387">
        <v>110</v>
      </c>
      <c r="D21" s="388">
        <f t="shared" si="0"/>
        <v>110</v>
      </c>
      <c r="E21" s="387"/>
      <c r="F21" s="392"/>
      <c r="G21" s="292"/>
      <c r="H21" s="292"/>
      <c r="I21" s="292"/>
      <c r="J21" s="292"/>
    </row>
    <row r="22" spans="1:10" x14ac:dyDescent="0.25">
      <c r="A22" s="51">
        <v>11</v>
      </c>
      <c r="B22" s="51" t="s">
        <v>99</v>
      </c>
      <c r="C22" s="387">
        <v>65.5</v>
      </c>
      <c r="D22" s="388">
        <f t="shared" si="0"/>
        <v>65.5</v>
      </c>
      <c r="E22" s="387"/>
      <c r="F22" s="392"/>
      <c r="G22" s="292"/>
      <c r="H22" s="292"/>
      <c r="I22" s="292"/>
      <c r="J22" s="292"/>
    </row>
    <row r="23" spans="1:10" x14ac:dyDescent="0.25">
      <c r="A23" s="51">
        <v>12</v>
      </c>
      <c r="B23" s="51" t="s">
        <v>100</v>
      </c>
      <c r="C23" s="387">
        <v>7.5</v>
      </c>
      <c r="D23" s="388">
        <f t="shared" si="0"/>
        <v>7.5</v>
      </c>
      <c r="E23" s="387"/>
      <c r="F23" s="392"/>
      <c r="G23" s="292"/>
      <c r="H23" s="292"/>
      <c r="I23" s="292"/>
      <c r="J23" s="292"/>
    </row>
    <row r="24" spans="1:10" x14ac:dyDescent="0.25">
      <c r="A24" s="51">
        <v>13</v>
      </c>
      <c r="B24" s="51" t="s">
        <v>101</v>
      </c>
      <c r="C24" s="387">
        <v>22</v>
      </c>
      <c r="D24" s="388">
        <f t="shared" si="0"/>
        <v>22</v>
      </c>
      <c r="E24" s="387"/>
      <c r="F24" s="392"/>
      <c r="G24" s="292"/>
      <c r="H24" s="292"/>
      <c r="I24" s="292"/>
      <c r="J24" s="292"/>
    </row>
    <row r="25" spans="1:10" x14ac:dyDescent="0.25">
      <c r="A25" s="51">
        <v>14</v>
      </c>
      <c r="B25" s="51" t="s">
        <v>102</v>
      </c>
      <c r="C25" s="387">
        <v>48</v>
      </c>
      <c r="D25" s="388">
        <f t="shared" si="0"/>
        <v>48</v>
      </c>
      <c r="E25" s="387"/>
      <c r="F25" s="392"/>
      <c r="G25" s="292"/>
      <c r="H25" s="292"/>
      <c r="I25" s="292"/>
      <c r="J25" s="292"/>
    </row>
    <row r="26" spans="1:10" x14ac:dyDescent="0.25">
      <c r="A26" s="51">
        <v>15</v>
      </c>
      <c r="B26" s="51" t="s">
        <v>103</v>
      </c>
      <c r="C26" s="387">
        <v>22</v>
      </c>
      <c r="D26" s="388">
        <f t="shared" si="0"/>
        <v>22</v>
      </c>
      <c r="E26" s="387"/>
      <c r="F26" s="392"/>
      <c r="G26" s="292"/>
      <c r="H26" s="292"/>
      <c r="I26" s="292"/>
      <c r="J26" s="292"/>
    </row>
    <row r="27" spans="1:10" x14ac:dyDescent="0.25">
      <c r="A27" s="51">
        <v>16</v>
      </c>
      <c r="B27" s="51" t="s">
        <v>178</v>
      </c>
      <c r="C27" s="387">
        <v>49</v>
      </c>
      <c r="D27" s="388">
        <f t="shared" si="0"/>
        <v>46</v>
      </c>
      <c r="E27" s="393"/>
      <c r="F27" s="393">
        <v>3</v>
      </c>
      <c r="G27" s="292"/>
      <c r="H27" s="292"/>
      <c r="I27" s="292"/>
      <c r="J27" s="292"/>
    </row>
    <row r="28" spans="1:10" x14ac:dyDescent="0.25">
      <c r="A28" s="51">
        <v>17</v>
      </c>
      <c r="B28" s="51" t="s">
        <v>105</v>
      </c>
      <c r="C28" s="387">
        <v>90</v>
      </c>
      <c r="D28" s="388">
        <f t="shared" si="0"/>
        <v>90</v>
      </c>
      <c r="E28" s="393"/>
      <c r="F28" s="393"/>
      <c r="G28" s="292"/>
      <c r="H28" s="292"/>
      <c r="I28" s="292"/>
      <c r="J28" s="292"/>
    </row>
    <row r="29" spans="1:10" x14ac:dyDescent="0.25">
      <c r="A29" s="51">
        <v>18</v>
      </c>
      <c r="B29" s="51" t="s">
        <v>106</v>
      </c>
      <c r="C29" s="387">
        <v>1.5</v>
      </c>
      <c r="D29" s="388">
        <f t="shared" si="0"/>
        <v>1.5</v>
      </c>
      <c r="E29" s="393"/>
      <c r="F29" s="393"/>
      <c r="G29" s="292"/>
      <c r="H29" s="292"/>
      <c r="I29" s="292"/>
      <c r="J29" s="292"/>
    </row>
    <row r="30" spans="1:10" x14ac:dyDescent="0.25">
      <c r="A30" s="51">
        <v>19</v>
      </c>
      <c r="B30" s="51" t="s">
        <v>107</v>
      </c>
      <c r="C30" s="387">
        <v>26</v>
      </c>
      <c r="D30" s="388">
        <f t="shared" si="0"/>
        <v>26</v>
      </c>
      <c r="E30" s="393"/>
      <c r="F30" s="393"/>
      <c r="G30" s="292"/>
      <c r="H30" s="292"/>
      <c r="I30" s="292"/>
      <c r="J30" s="292"/>
    </row>
    <row r="31" spans="1:10" x14ac:dyDescent="0.25">
      <c r="A31" s="51">
        <v>20</v>
      </c>
      <c r="B31" s="51" t="s">
        <v>108</v>
      </c>
      <c r="C31" s="387">
        <v>43</v>
      </c>
      <c r="D31" s="388">
        <f t="shared" si="0"/>
        <v>43</v>
      </c>
      <c r="E31" s="393"/>
      <c r="F31" s="393"/>
      <c r="G31" s="292"/>
      <c r="H31" s="292"/>
      <c r="I31" s="292"/>
      <c r="J31" s="292"/>
    </row>
    <row r="32" spans="1:10" x14ac:dyDescent="0.25">
      <c r="A32" s="51">
        <v>21</v>
      </c>
      <c r="B32" s="51" t="s">
        <v>109</v>
      </c>
      <c r="C32" s="387">
        <v>16</v>
      </c>
      <c r="D32" s="388">
        <f t="shared" si="0"/>
        <v>16</v>
      </c>
      <c r="E32" s="387">
        <v>5.2</v>
      </c>
      <c r="F32" s="393"/>
      <c r="G32" s="292"/>
      <c r="H32" s="292"/>
      <c r="I32" s="292"/>
      <c r="J32" s="292"/>
    </row>
    <row r="33" spans="1:10" x14ac:dyDescent="0.25">
      <c r="A33" s="51">
        <v>22</v>
      </c>
      <c r="B33" s="51" t="s">
        <v>110</v>
      </c>
      <c r="C33" s="387">
        <v>28</v>
      </c>
      <c r="D33" s="388">
        <f t="shared" si="0"/>
        <v>28</v>
      </c>
      <c r="E33" s="393">
        <v>6.9</v>
      </c>
      <c r="F33" s="393"/>
      <c r="G33" s="292"/>
      <c r="H33" s="292"/>
      <c r="I33" s="292"/>
      <c r="J33" s="292"/>
    </row>
    <row r="34" spans="1:10" x14ac:dyDescent="0.25">
      <c r="A34" s="51">
        <v>23</v>
      </c>
      <c r="B34" s="51" t="s">
        <v>111</v>
      </c>
      <c r="C34" s="387">
        <v>5.5</v>
      </c>
      <c r="D34" s="388">
        <f t="shared" si="0"/>
        <v>5.5</v>
      </c>
      <c r="E34" s="393"/>
      <c r="F34" s="393"/>
      <c r="G34" s="292"/>
      <c r="H34" s="292"/>
      <c r="I34" s="292"/>
      <c r="J34" s="292"/>
    </row>
    <row r="35" spans="1:10" x14ac:dyDescent="0.25">
      <c r="A35" s="51">
        <v>24</v>
      </c>
      <c r="B35" s="51" t="s">
        <v>112</v>
      </c>
      <c r="C35" s="387">
        <v>11.4</v>
      </c>
      <c r="D35" s="388">
        <f t="shared" si="0"/>
        <v>11.4</v>
      </c>
      <c r="E35" s="393"/>
      <c r="F35" s="393"/>
      <c r="G35" s="292"/>
      <c r="H35" s="292"/>
      <c r="I35" s="292"/>
      <c r="J35" s="292"/>
    </row>
    <row r="36" spans="1:10" x14ac:dyDescent="0.25">
      <c r="A36" s="51">
        <v>25</v>
      </c>
      <c r="B36" s="51" t="s">
        <v>113</v>
      </c>
      <c r="C36" s="387">
        <v>33.5</v>
      </c>
      <c r="D36" s="388">
        <f t="shared" si="0"/>
        <v>28.5</v>
      </c>
      <c r="E36" s="393"/>
      <c r="F36" s="393">
        <v>5</v>
      </c>
      <c r="G36" s="292"/>
      <c r="H36" s="292"/>
      <c r="I36" s="292"/>
      <c r="J36" s="292"/>
    </row>
    <row r="37" spans="1:10" x14ac:dyDescent="0.25">
      <c r="A37" s="51">
        <v>26</v>
      </c>
      <c r="B37" s="51" t="s">
        <v>114</v>
      </c>
      <c r="C37" s="387">
        <v>17</v>
      </c>
      <c r="D37" s="388">
        <f t="shared" si="0"/>
        <v>17</v>
      </c>
      <c r="E37" s="393"/>
      <c r="F37" s="387"/>
      <c r="G37" s="292"/>
      <c r="H37" s="292"/>
      <c r="I37" s="292"/>
      <c r="J37" s="292"/>
    </row>
    <row r="38" spans="1:10" x14ac:dyDescent="0.25">
      <c r="A38" s="51">
        <v>27</v>
      </c>
      <c r="B38" s="51" t="s">
        <v>115</v>
      </c>
      <c r="C38" s="387">
        <v>12</v>
      </c>
      <c r="D38" s="388">
        <f t="shared" si="0"/>
        <v>12</v>
      </c>
      <c r="E38" s="393"/>
      <c r="F38" s="393"/>
      <c r="G38" s="292"/>
      <c r="H38" s="292"/>
      <c r="I38" s="292"/>
      <c r="J38" s="292"/>
    </row>
    <row r="39" spans="1:10" x14ac:dyDescent="0.25">
      <c r="A39" s="51">
        <v>28</v>
      </c>
      <c r="B39" s="51" t="s">
        <v>116</v>
      </c>
      <c r="C39" s="387">
        <v>20</v>
      </c>
      <c r="D39" s="388">
        <f t="shared" si="0"/>
        <v>20</v>
      </c>
      <c r="E39" s="393"/>
      <c r="F39" s="393"/>
      <c r="G39" s="292"/>
      <c r="H39" s="292"/>
      <c r="I39" s="292"/>
      <c r="J39" s="292"/>
    </row>
    <row r="40" spans="1:10" x14ac:dyDescent="0.25">
      <c r="A40" s="51">
        <v>29</v>
      </c>
      <c r="B40" s="51" t="s">
        <v>117</v>
      </c>
      <c r="C40" s="387">
        <v>18.2</v>
      </c>
      <c r="D40" s="388">
        <f t="shared" si="0"/>
        <v>18.2</v>
      </c>
      <c r="E40" s="393">
        <v>9</v>
      </c>
      <c r="F40" s="393"/>
      <c r="G40" s="292"/>
      <c r="H40" s="292"/>
      <c r="I40" s="292"/>
      <c r="J40" s="292"/>
    </row>
    <row r="41" spans="1:10" x14ac:dyDescent="0.25">
      <c r="A41" s="51">
        <v>30</v>
      </c>
      <c r="B41" s="51" t="s">
        <v>118</v>
      </c>
      <c r="C41" s="387">
        <v>26.8</v>
      </c>
      <c r="D41" s="388">
        <f t="shared" si="0"/>
        <v>26.8</v>
      </c>
      <c r="E41" s="393"/>
      <c r="F41" s="393"/>
      <c r="G41" s="292"/>
      <c r="H41" s="292"/>
      <c r="I41" s="292"/>
      <c r="J41" s="292"/>
    </row>
    <row r="42" spans="1:10" x14ac:dyDescent="0.25">
      <c r="A42" s="51">
        <v>31</v>
      </c>
      <c r="B42" s="276" t="s">
        <v>119</v>
      </c>
      <c r="C42" s="387">
        <v>5.2</v>
      </c>
      <c r="D42" s="388">
        <f t="shared" si="0"/>
        <v>5.2</v>
      </c>
      <c r="E42" s="393"/>
      <c r="F42" s="393"/>
      <c r="G42" s="292"/>
      <c r="H42" s="292"/>
      <c r="I42" s="292"/>
      <c r="J42" s="292"/>
    </row>
    <row r="43" spans="1:10" ht="25.5" x14ac:dyDescent="0.25">
      <c r="A43" s="51">
        <v>32</v>
      </c>
      <c r="B43" s="276" t="s">
        <v>179</v>
      </c>
      <c r="C43" s="387">
        <v>2.7</v>
      </c>
      <c r="D43" s="388">
        <f t="shared" si="0"/>
        <v>2.7</v>
      </c>
      <c r="E43" s="393"/>
      <c r="F43" s="393"/>
      <c r="G43" s="292"/>
      <c r="H43" s="292"/>
      <c r="I43" s="292"/>
      <c r="J43" s="292"/>
    </row>
    <row r="44" spans="1:10" x14ac:dyDescent="0.25">
      <c r="A44" s="51">
        <v>33</v>
      </c>
      <c r="B44" s="276" t="s">
        <v>121</v>
      </c>
      <c r="C44" s="387">
        <v>3.2</v>
      </c>
      <c r="D44" s="388">
        <f t="shared" si="0"/>
        <v>3.2</v>
      </c>
      <c r="E44" s="393">
        <v>1.7</v>
      </c>
      <c r="F44" s="393"/>
      <c r="G44" s="292"/>
      <c r="H44" s="292"/>
      <c r="I44" s="292"/>
      <c r="J44" s="292"/>
    </row>
    <row r="45" spans="1:10" x14ac:dyDescent="0.25">
      <c r="A45" s="51">
        <v>34</v>
      </c>
      <c r="B45" s="276" t="s">
        <v>122</v>
      </c>
      <c r="C45" s="387">
        <v>10</v>
      </c>
      <c r="D45" s="388">
        <f t="shared" si="0"/>
        <v>10</v>
      </c>
      <c r="E45" s="393"/>
      <c r="F45" s="393"/>
      <c r="G45" s="292"/>
      <c r="H45" s="292"/>
      <c r="I45" s="292"/>
      <c r="J45" s="292"/>
    </row>
    <row r="46" spans="1:10" x14ac:dyDescent="0.25">
      <c r="A46" s="51">
        <v>35</v>
      </c>
      <c r="B46" s="51" t="s">
        <v>123</v>
      </c>
      <c r="C46" s="387">
        <v>9</v>
      </c>
      <c r="D46" s="388">
        <f t="shared" si="0"/>
        <v>7</v>
      </c>
      <c r="E46" s="393"/>
      <c r="F46" s="393">
        <v>2</v>
      </c>
      <c r="G46" s="292"/>
      <c r="H46" s="292"/>
      <c r="I46" s="292"/>
      <c r="J46" s="292"/>
    </row>
    <row r="47" spans="1:10" x14ac:dyDescent="0.25">
      <c r="A47" s="51">
        <v>36</v>
      </c>
      <c r="B47" s="51" t="s">
        <v>124</v>
      </c>
      <c r="C47" s="387">
        <v>52</v>
      </c>
      <c r="D47" s="388">
        <f t="shared" si="0"/>
        <v>52</v>
      </c>
      <c r="E47" s="393">
        <v>39</v>
      </c>
      <c r="F47" s="393"/>
      <c r="G47" s="292"/>
      <c r="H47" s="292"/>
      <c r="I47" s="292"/>
      <c r="J47" s="292"/>
    </row>
    <row r="48" spans="1:10" ht="26.25" x14ac:dyDescent="0.25">
      <c r="A48" s="51">
        <v>37</v>
      </c>
      <c r="B48" s="210" t="s">
        <v>125</v>
      </c>
      <c r="C48" s="387">
        <v>2</v>
      </c>
      <c r="D48" s="388">
        <f t="shared" si="0"/>
        <v>2</v>
      </c>
      <c r="E48" s="393"/>
      <c r="F48" s="393"/>
      <c r="G48" s="292"/>
      <c r="H48" s="292"/>
      <c r="I48" s="292"/>
      <c r="J48" s="292"/>
    </row>
    <row r="49" spans="1:10" x14ac:dyDescent="0.25">
      <c r="A49" s="51">
        <v>38</v>
      </c>
      <c r="B49" s="383" t="s">
        <v>15</v>
      </c>
      <c r="C49" s="394">
        <f>SUM(C12:C48)</f>
        <v>1060.1300000000001</v>
      </c>
      <c r="D49" s="394">
        <f t="shared" ref="D49:F49" si="1">SUM(D12:D48)</f>
        <v>1050.1300000000001</v>
      </c>
      <c r="E49" s="394">
        <f t="shared" si="1"/>
        <v>90.800000000000011</v>
      </c>
      <c r="F49" s="394">
        <f t="shared" si="1"/>
        <v>10</v>
      </c>
      <c r="G49" s="292"/>
      <c r="H49" s="292"/>
      <c r="I49" s="292"/>
      <c r="J49" s="292"/>
    </row>
    <row r="50" spans="1:10" x14ac:dyDescent="0.25">
      <c r="B50" s="395"/>
      <c r="C50" s="396"/>
      <c r="D50" s="397"/>
      <c r="E50" s="397"/>
      <c r="F50" s="397"/>
      <c r="G50" s="292"/>
      <c r="H50" s="292"/>
      <c r="I50" s="292"/>
      <c r="J50" s="292"/>
    </row>
    <row r="51" spans="1:10" x14ac:dyDescent="0.25">
      <c r="C51" s="398"/>
      <c r="G51" s="292"/>
      <c r="H51" s="292"/>
      <c r="I51" s="292"/>
      <c r="J51" s="292"/>
    </row>
    <row r="52" spans="1:10" x14ac:dyDescent="0.25">
      <c r="C52" s="398"/>
      <c r="G52" s="292"/>
      <c r="H52" s="292"/>
      <c r="I52" s="292"/>
      <c r="J52" s="292"/>
    </row>
  </sheetData>
  <mergeCells count="7">
    <mergeCell ref="A6:F6"/>
    <mergeCell ref="A7:F7"/>
    <mergeCell ref="C9:C11"/>
    <mergeCell ref="D9:F9"/>
    <mergeCell ref="D10:E10"/>
    <mergeCell ref="B9:B11"/>
    <mergeCell ref="A9:A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workbookViewId="0">
      <selection activeCell="C3" sqref="C3"/>
    </sheetView>
  </sheetViews>
  <sheetFormatPr defaultRowHeight="15.75" x14ac:dyDescent="0.25"/>
  <cols>
    <col min="1" max="1" width="7.7109375" style="26" customWidth="1"/>
    <col min="2" max="2" width="48.7109375" style="26" customWidth="1"/>
    <col min="3" max="3" width="14.42578125" style="399" customWidth="1"/>
    <col min="4" max="4" width="15.28515625" style="399" customWidth="1"/>
  </cols>
  <sheetData>
    <row r="1" spans="1:4" x14ac:dyDescent="0.25">
      <c r="C1" s="399" t="s">
        <v>0</v>
      </c>
    </row>
    <row r="2" spans="1:4" x14ac:dyDescent="0.25">
      <c r="C2" s="399" t="s">
        <v>184</v>
      </c>
    </row>
    <row r="3" spans="1:4" x14ac:dyDescent="0.25">
      <c r="C3" s="399" t="s">
        <v>332</v>
      </c>
    </row>
    <row r="4" spans="1:4" x14ac:dyDescent="0.25">
      <c r="C4" s="399" t="s">
        <v>185</v>
      </c>
    </row>
    <row r="5" spans="1:4" ht="15" hidden="1" x14ac:dyDescent="0.25">
      <c r="A5" s="1024"/>
      <c r="B5" s="1024"/>
      <c r="C5" s="1024"/>
      <c r="D5" s="1024"/>
    </row>
    <row r="6" spans="1:4" ht="15" x14ac:dyDescent="0.25">
      <c r="A6" s="1025" t="s">
        <v>186</v>
      </c>
      <c r="B6" s="1026"/>
      <c r="C6" s="1026"/>
      <c r="D6" s="1026"/>
    </row>
    <row r="7" spans="1:4" ht="18.75" customHeight="1" x14ac:dyDescent="0.25">
      <c r="A7" s="1026"/>
      <c r="B7" s="1026"/>
      <c r="C7" s="1026"/>
      <c r="D7" s="1026"/>
    </row>
    <row r="8" spans="1:4" ht="2.4500000000000002" customHeight="1" x14ac:dyDescent="0.25">
      <c r="A8" s="400"/>
      <c r="B8" s="400"/>
      <c r="C8" s="401"/>
      <c r="D8" s="401"/>
    </row>
    <row r="9" spans="1:4" ht="18" customHeight="1" x14ac:dyDescent="0.3">
      <c r="A9" s="1027" t="s">
        <v>187</v>
      </c>
      <c r="B9" s="1027"/>
      <c r="C9" s="1027"/>
      <c r="D9" s="1027"/>
    </row>
    <row r="10" spans="1:4" ht="8.25" customHeight="1" thickBot="1" x14ac:dyDescent="0.35">
      <c r="A10" s="402"/>
    </row>
    <row r="11" spans="1:4" ht="33.75" customHeight="1" x14ac:dyDescent="0.25">
      <c r="A11" s="403" t="s">
        <v>3</v>
      </c>
      <c r="B11" s="404" t="s">
        <v>188</v>
      </c>
      <c r="C11" s="1028" t="s">
        <v>189</v>
      </c>
      <c r="D11" s="1029"/>
    </row>
    <row r="12" spans="1:4" ht="19.5" customHeight="1" x14ac:dyDescent="0.25">
      <c r="A12" s="405" t="s">
        <v>190</v>
      </c>
      <c r="B12" s="406" t="s">
        <v>5</v>
      </c>
      <c r="C12" s="1030">
        <v>30</v>
      </c>
      <c r="D12" s="1031"/>
    </row>
    <row r="13" spans="1:4" ht="19.899999999999999" customHeight="1" x14ac:dyDescent="0.25">
      <c r="A13" s="405" t="s">
        <v>191</v>
      </c>
      <c r="B13" s="406" t="s">
        <v>192</v>
      </c>
      <c r="C13" s="1030">
        <v>20</v>
      </c>
      <c r="D13" s="1031"/>
    </row>
    <row r="14" spans="1:4" ht="18" customHeight="1" x14ac:dyDescent="0.25">
      <c r="A14" s="405" t="s">
        <v>193</v>
      </c>
      <c r="B14" s="407" t="s">
        <v>194</v>
      </c>
      <c r="C14" s="1030">
        <v>133</v>
      </c>
      <c r="D14" s="1031"/>
    </row>
    <row r="15" spans="1:4" ht="31.5" x14ac:dyDescent="0.25">
      <c r="A15" s="405" t="s">
        <v>195</v>
      </c>
      <c r="B15" s="407" t="s">
        <v>196</v>
      </c>
      <c r="C15" s="1030">
        <v>1</v>
      </c>
      <c r="D15" s="1031"/>
    </row>
    <row r="16" spans="1:4" ht="29.45" customHeight="1" x14ac:dyDescent="0.25">
      <c r="A16" s="405" t="s">
        <v>197</v>
      </c>
      <c r="B16" s="407" t="s">
        <v>198</v>
      </c>
      <c r="C16" s="1030">
        <v>1</v>
      </c>
      <c r="D16" s="1031"/>
    </row>
    <row r="17" spans="1:7" s="408" customFormat="1" ht="33.75" customHeight="1" x14ac:dyDescent="0.25">
      <c r="A17" s="405" t="s">
        <v>199</v>
      </c>
      <c r="B17" s="406" t="s">
        <v>200</v>
      </c>
      <c r="C17" s="1030">
        <v>161.80000000000001</v>
      </c>
      <c r="D17" s="1031"/>
    </row>
    <row r="18" spans="1:7" ht="33" customHeight="1" x14ac:dyDescent="0.25">
      <c r="A18" s="405" t="s">
        <v>201</v>
      </c>
      <c r="B18" s="406" t="s">
        <v>202</v>
      </c>
      <c r="C18" s="1022">
        <v>23.9</v>
      </c>
      <c r="D18" s="1023"/>
      <c r="F18" s="33"/>
    </row>
    <row r="19" spans="1:7" ht="37.15" customHeight="1" x14ac:dyDescent="0.25">
      <c r="A19" s="405" t="s">
        <v>203</v>
      </c>
      <c r="B19" s="409" t="s">
        <v>204</v>
      </c>
      <c r="C19" s="1022">
        <v>41.3</v>
      </c>
      <c r="D19" s="1023"/>
      <c r="F19" s="33"/>
    </row>
    <row r="20" spans="1:7" ht="19.5" customHeight="1" thickBot="1" x14ac:dyDescent="0.3">
      <c r="A20" s="410"/>
      <c r="B20" s="411" t="s">
        <v>15</v>
      </c>
      <c r="C20" s="1038">
        <f>C12+C13+C14+C15+C16+C17+C18+C19</f>
        <v>412</v>
      </c>
      <c r="D20" s="1039"/>
    </row>
    <row r="21" spans="1:7" ht="21.75" customHeight="1" x14ac:dyDescent="0.3">
      <c r="A21" s="1040" t="s">
        <v>205</v>
      </c>
      <c r="B21" s="1040"/>
      <c r="C21" s="1040"/>
      <c r="D21" s="1040"/>
    </row>
    <row r="22" spans="1:7" ht="9" customHeight="1" thickBot="1" x14ac:dyDescent="0.3"/>
    <row r="23" spans="1:7" ht="16.149999999999999" customHeight="1" thickBot="1" x14ac:dyDescent="0.3">
      <c r="A23" s="1041" t="s">
        <v>3</v>
      </c>
      <c r="B23" s="1043" t="s">
        <v>206</v>
      </c>
      <c r="C23" s="1045" t="s">
        <v>207</v>
      </c>
      <c r="D23" s="1046"/>
      <c r="F23" s="408"/>
      <c r="G23" s="408"/>
    </row>
    <row r="24" spans="1:7" ht="32.25" customHeight="1" thickBot="1" x14ac:dyDescent="0.3">
      <c r="A24" s="1042"/>
      <c r="B24" s="1044"/>
      <c r="C24" s="412" t="s">
        <v>208</v>
      </c>
      <c r="D24" s="413" t="s">
        <v>209</v>
      </c>
      <c r="F24" s="414"/>
      <c r="G24" s="414"/>
    </row>
    <row r="25" spans="1:7" ht="78.75" customHeight="1" thickBot="1" x14ac:dyDescent="0.3">
      <c r="A25" s="415" t="s">
        <v>190</v>
      </c>
      <c r="B25" s="416" t="s">
        <v>210</v>
      </c>
      <c r="C25" s="417">
        <v>41.3</v>
      </c>
      <c r="D25" s="418">
        <v>33</v>
      </c>
    </row>
    <row r="26" spans="1:7" ht="51.75" customHeight="1" thickBot="1" x14ac:dyDescent="0.3">
      <c r="A26" s="419" t="s">
        <v>191</v>
      </c>
      <c r="B26" s="420" t="s">
        <v>211</v>
      </c>
      <c r="C26" s="421"/>
      <c r="D26" s="422"/>
    </row>
    <row r="27" spans="1:7" ht="16.5" thickBot="1" x14ac:dyDescent="0.3">
      <c r="A27" s="423"/>
      <c r="B27" s="424" t="s">
        <v>212</v>
      </c>
      <c r="C27" s="1047" t="s">
        <v>207</v>
      </c>
      <c r="D27" s="1048"/>
    </row>
    <row r="28" spans="1:7" ht="66.75" customHeight="1" thickBot="1" x14ac:dyDescent="0.3">
      <c r="A28" s="423" t="s">
        <v>213</v>
      </c>
      <c r="B28" s="425" t="s">
        <v>214</v>
      </c>
      <c r="C28" s="426">
        <v>23.9</v>
      </c>
      <c r="D28" s="427">
        <v>20</v>
      </c>
    </row>
    <row r="29" spans="1:7" ht="16.5" thickBot="1" x14ac:dyDescent="0.3">
      <c r="A29" s="428"/>
      <c r="B29" s="229"/>
      <c r="C29" s="421"/>
      <c r="D29" s="429"/>
    </row>
    <row r="30" spans="1:7" s="432" customFormat="1" ht="35.25" customHeight="1" thickBot="1" x14ac:dyDescent="0.3">
      <c r="A30" s="430" t="s">
        <v>193</v>
      </c>
      <c r="B30" s="431" t="s">
        <v>215</v>
      </c>
      <c r="C30" s="1032" t="s">
        <v>216</v>
      </c>
      <c r="D30" s="1033"/>
    </row>
    <row r="31" spans="1:7" ht="51.75" customHeight="1" thickBot="1" x14ac:dyDescent="0.3">
      <c r="A31" s="433" t="s">
        <v>217</v>
      </c>
      <c r="B31" s="434" t="s">
        <v>218</v>
      </c>
      <c r="C31" s="1034"/>
      <c r="D31" s="1035"/>
    </row>
    <row r="32" spans="1:7" s="439" customFormat="1" ht="35.25" customHeight="1" x14ac:dyDescent="0.25">
      <c r="A32" s="435" t="s">
        <v>219</v>
      </c>
      <c r="B32" s="436" t="s">
        <v>220</v>
      </c>
      <c r="C32" s="437">
        <v>23</v>
      </c>
      <c r="D32" s="438"/>
    </row>
    <row r="33" spans="1:6" s="439" customFormat="1" ht="35.25" customHeight="1" x14ac:dyDescent="0.25">
      <c r="A33" s="440" t="s">
        <v>221</v>
      </c>
      <c r="B33" s="441" t="s">
        <v>222</v>
      </c>
      <c r="C33" s="442"/>
      <c r="D33" s="443">
        <v>3</v>
      </c>
    </row>
    <row r="34" spans="1:6" s="439" customFormat="1" ht="26.25" customHeight="1" x14ac:dyDescent="0.25">
      <c r="A34" s="444" t="s">
        <v>223</v>
      </c>
      <c r="B34" s="445" t="s">
        <v>224</v>
      </c>
      <c r="C34" s="446"/>
      <c r="D34" s="447">
        <v>47</v>
      </c>
    </row>
    <row r="35" spans="1:6" s="439" customFormat="1" ht="35.25" customHeight="1" x14ac:dyDescent="0.25">
      <c r="A35" s="444" t="s">
        <v>225</v>
      </c>
      <c r="B35" s="445" t="s">
        <v>226</v>
      </c>
      <c r="C35" s="446"/>
      <c r="D35" s="447">
        <v>2</v>
      </c>
    </row>
    <row r="36" spans="1:6" s="439" customFormat="1" ht="35.25" customHeight="1" x14ac:dyDescent="0.25">
      <c r="A36" s="444" t="s">
        <v>227</v>
      </c>
      <c r="B36" s="445" t="s">
        <v>228</v>
      </c>
      <c r="C36" s="446"/>
      <c r="D36" s="447">
        <v>7</v>
      </c>
    </row>
    <row r="37" spans="1:6" s="439" customFormat="1" ht="35.25" customHeight="1" thickBot="1" x14ac:dyDescent="0.3">
      <c r="A37" s="444" t="s">
        <v>229</v>
      </c>
      <c r="B37" s="445" t="s">
        <v>230</v>
      </c>
      <c r="C37" s="446"/>
      <c r="D37" s="447">
        <v>3</v>
      </c>
    </row>
    <row r="38" spans="1:6" ht="32.25" thickBot="1" x14ac:dyDescent="0.3">
      <c r="A38" s="448" t="s">
        <v>231</v>
      </c>
      <c r="B38" s="434" t="s">
        <v>232</v>
      </c>
      <c r="C38" s="449"/>
      <c r="D38" s="450"/>
    </row>
    <row r="39" spans="1:6" ht="35.25" customHeight="1" x14ac:dyDescent="0.25">
      <c r="A39" s="451" t="s">
        <v>233</v>
      </c>
      <c r="B39" s="436" t="s">
        <v>234</v>
      </c>
      <c r="C39" s="452">
        <v>12</v>
      </c>
      <c r="D39" s="453"/>
      <c r="F39" s="439"/>
    </row>
    <row r="40" spans="1:6" ht="32.450000000000003" customHeight="1" x14ac:dyDescent="0.25">
      <c r="A40" s="454" t="s">
        <v>235</v>
      </c>
      <c r="B40" s="455" t="s">
        <v>236</v>
      </c>
      <c r="C40" s="456">
        <v>15</v>
      </c>
      <c r="D40" s="457"/>
      <c r="F40" s="439"/>
    </row>
    <row r="41" spans="1:6" ht="49.15" customHeight="1" x14ac:dyDescent="0.25">
      <c r="A41" s="458" t="s">
        <v>237</v>
      </c>
      <c r="B41" s="445" t="s">
        <v>238</v>
      </c>
      <c r="C41" s="459">
        <v>6</v>
      </c>
      <c r="D41" s="460"/>
      <c r="F41" s="439"/>
    </row>
    <row r="42" spans="1:6" ht="39" customHeight="1" x14ac:dyDescent="0.25">
      <c r="A42" s="461" t="s">
        <v>239</v>
      </c>
      <c r="B42" s="462" t="s">
        <v>240</v>
      </c>
      <c r="C42" s="456"/>
      <c r="D42" s="457">
        <v>3</v>
      </c>
      <c r="F42" s="439"/>
    </row>
    <row r="43" spans="1:6" ht="25.5" customHeight="1" thickBot="1" x14ac:dyDescent="0.3">
      <c r="A43" s="463" t="s">
        <v>241</v>
      </c>
      <c r="B43" s="464" t="s">
        <v>242</v>
      </c>
      <c r="C43" s="465"/>
      <c r="D43" s="466">
        <v>16</v>
      </c>
      <c r="F43" s="439"/>
    </row>
    <row r="44" spans="1:6" ht="33.75" customHeight="1" thickBot="1" x14ac:dyDescent="0.3">
      <c r="A44" s="448" t="s">
        <v>243</v>
      </c>
      <c r="B44" s="434" t="s">
        <v>244</v>
      </c>
      <c r="C44" s="449"/>
      <c r="D44" s="450"/>
    </row>
    <row r="45" spans="1:6" ht="19.5" customHeight="1" x14ac:dyDescent="0.25">
      <c r="A45" s="467" t="s">
        <v>245</v>
      </c>
      <c r="B45" s="468" t="s">
        <v>246</v>
      </c>
      <c r="C45" s="469">
        <v>20</v>
      </c>
      <c r="D45" s="470"/>
      <c r="F45" s="439"/>
    </row>
    <row r="46" spans="1:6" ht="37.5" customHeight="1" thickBot="1" x14ac:dyDescent="0.3">
      <c r="A46" s="458" t="s">
        <v>247</v>
      </c>
      <c r="B46" s="471" t="s">
        <v>248</v>
      </c>
      <c r="C46" s="459">
        <v>12</v>
      </c>
      <c r="D46" s="460"/>
      <c r="F46" s="439"/>
    </row>
    <row r="47" spans="1:6" ht="48.6" customHeight="1" thickBot="1" x14ac:dyDescent="0.3">
      <c r="A47" s="448" t="s">
        <v>249</v>
      </c>
      <c r="B47" s="434" t="s">
        <v>250</v>
      </c>
      <c r="C47" s="449"/>
      <c r="D47" s="450"/>
    </row>
    <row r="48" spans="1:6" ht="30.75" customHeight="1" thickBot="1" x14ac:dyDescent="0.3">
      <c r="A48" s="472" t="s">
        <v>251</v>
      </c>
      <c r="B48" s="473" t="s">
        <v>252</v>
      </c>
      <c r="C48" s="474">
        <v>64</v>
      </c>
      <c r="D48" s="475">
        <v>40</v>
      </c>
      <c r="F48" s="439"/>
    </row>
    <row r="49" spans="1:6" ht="35.450000000000003" customHeight="1" thickBot="1" x14ac:dyDescent="0.3">
      <c r="A49" s="448" t="s">
        <v>253</v>
      </c>
      <c r="B49" s="434" t="s">
        <v>254</v>
      </c>
      <c r="C49" s="449"/>
      <c r="D49" s="450"/>
    </row>
    <row r="50" spans="1:6" ht="35.450000000000003" customHeight="1" thickBot="1" x14ac:dyDescent="0.3">
      <c r="A50" s="476" t="s">
        <v>255</v>
      </c>
      <c r="B50" s="477" t="s">
        <v>256</v>
      </c>
      <c r="C50" s="474">
        <v>9.8000000000000007</v>
      </c>
      <c r="D50" s="475">
        <v>11</v>
      </c>
      <c r="F50" s="439"/>
    </row>
    <row r="51" spans="1:6" ht="16.5" thickBot="1" x14ac:dyDescent="0.3">
      <c r="A51" s="448" t="s">
        <v>195</v>
      </c>
      <c r="B51" s="478" t="s">
        <v>257</v>
      </c>
      <c r="C51" s="479">
        <f>SUM(C25,C28,C32,C33,C34,C35,C36,C37,C39,C40,C41,C42,C43,C45,C46,C48,C50)</f>
        <v>227</v>
      </c>
      <c r="D51" s="480">
        <f>SUM(D25,D28,D32,D33,D34,D35,D36,D37,D39,D40,D41,D42,D43,D45,D46,D48,D50)</f>
        <v>185</v>
      </c>
    </row>
    <row r="52" spans="1:6" ht="1.1499999999999999" customHeight="1" thickBot="1" x14ac:dyDescent="0.3">
      <c r="A52" s="481"/>
      <c r="B52" s="482"/>
      <c r="C52" s="1036"/>
      <c r="D52" s="1037"/>
    </row>
    <row r="53" spans="1:6" ht="16.5" thickBot="1" x14ac:dyDescent="0.3">
      <c r="A53" s="481" t="s">
        <v>197</v>
      </c>
      <c r="B53" s="482" t="s">
        <v>258</v>
      </c>
      <c r="C53" s="1036">
        <f>C51+D51</f>
        <v>412</v>
      </c>
      <c r="D53" s="1037"/>
    </row>
    <row r="54" spans="1:6" x14ac:dyDescent="0.25">
      <c r="B54" s="285"/>
      <c r="C54" s="483"/>
    </row>
  </sheetData>
  <mergeCells count="22">
    <mergeCell ref="C30:D30"/>
    <mergeCell ref="C31:D31"/>
    <mergeCell ref="C52:D52"/>
    <mergeCell ref="C53:D53"/>
    <mergeCell ref="C20:D20"/>
    <mergeCell ref="A21:D21"/>
    <mergeCell ref="A23:A24"/>
    <mergeCell ref="B23:B24"/>
    <mergeCell ref="C23:D23"/>
    <mergeCell ref="C27:D27"/>
    <mergeCell ref="C19:D19"/>
    <mergeCell ref="A5:D5"/>
    <mergeCell ref="A6:D7"/>
    <mergeCell ref="A9:D9"/>
    <mergeCell ref="C11:D11"/>
    <mergeCell ref="C12:D12"/>
    <mergeCell ref="C13:D13"/>
    <mergeCell ref="C14:D14"/>
    <mergeCell ref="C15:D15"/>
    <mergeCell ref="C16:D16"/>
    <mergeCell ref="C17:D17"/>
    <mergeCell ref="C18:D18"/>
  </mergeCells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5"/>
  <sheetViews>
    <sheetView workbookViewId="0">
      <selection activeCell="D3" sqref="D3"/>
    </sheetView>
  </sheetViews>
  <sheetFormatPr defaultRowHeight="15" x14ac:dyDescent="0.25"/>
  <cols>
    <col min="1" max="1" width="3.85546875" style="26" customWidth="1"/>
    <col min="2" max="2" width="47.28515625" style="26" customWidth="1"/>
    <col min="3" max="3" width="9.42578125" style="26" customWidth="1"/>
    <col min="4" max="4" width="9.140625" style="26"/>
    <col min="5" max="5" width="8.140625" style="26" customWidth="1"/>
    <col min="6" max="6" width="9.28515625" style="26" customWidth="1"/>
    <col min="7" max="7" width="10.85546875" style="26" customWidth="1"/>
    <col min="8" max="8" width="9.140625" style="26"/>
    <col min="9" max="9" width="8" style="26" customWidth="1"/>
    <col min="10" max="10" width="7.5703125" style="26" customWidth="1"/>
    <col min="11" max="252" width="9.140625" style="26"/>
    <col min="253" max="253" width="3.85546875" style="26" customWidth="1"/>
    <col min="254" max="254" width="47.28515625" style="26" customWidth="1"/>
    <col min="255" max="255" width="9.42578125" style="26" customWidth="1"/>
    <col min="256" max="16384" width="9.140625" style="26"/>
  </cols>
  <sheetData>
    <row r="1" spans="1:14" x14ac:dyDescent="0.25">
      <c r="D1" s="2" t="s">
        <v>0</v>
      </c>
      <c r="E1" s="227"/>
    </row>
    <row r="2" spans="1:14" x14ac:dyDescent="0.25">
      <c r="B2" s="279"/>
      <c r="D2" s="2" t="s">
        <v>1</v>
      </c>
      <c r="E2" s="227"/>
    </row>
    <row r="3" spans="1:14" x14ac:dyDescent="0.25">
      <c r="D3" s="2" t="s">
        <v>332</v>
      </c>
      <c r="E3" s="227"/>
    </row>
    <row r="4" spans="1:14" x14ac:dyDescent="0.25">
      <c r="D4" s="2" t="s">
        <v>259</v>
      </c>
      <c r="E4" s="227"/>
    </row>
    <row r="5" spans="1:14" x14ac:dyDescent="0.25">
      <c r="B5" s="345"/>
      <c r="E5" s="227"/>
    </row>
    <row r="6" spans="1:14" ht="15.75" x14ac:dyDescent="0.25">
      <c r="A6" s="981" t="s">
        <v>260</v>
      </c>
      <c r="B6" s="981"/>
      <c r="C6" s="981"/>
      <c r="D6" s="981"/>
      <c r="E6" s="981"/>
      <c r="F6" s="981"/>
    </row>
    <row r="7" spans="1:14" ht="15.75" x14ac:dyDescent="0.25">
      <c r="A7" s="1049" t="s">
        <v>261</v>
      </c>
      <c r="B7" s="1049"/>
      <c r="C7" s="1049"/>
      <c r="D7" s="1049"/>
      <c r="E7" s="1049"/>
      <c r="F7" s="1049"/>
    </row>
    <row r="8" spans="1:14" ht="15.75" x14ac:dyDescent="0.25">
      <c r="A8" s="325"/>
      <c r="B8" s="325"/>
      <c r="C8" s="325"/>
      <c r="D8" s="325"/>
      <c r="E8" s="325"/>
      <c r="F8" s="484" t="s">
        <v>2</v>
      </c>
    </row>
    <row r="9" spans="1:14" x14ac:dyDescent="0.25">
      <c r="A9" s="1050" t="s">
        <v>3</v>
      </c>
      <c r="B9" s="1051" t="s">
        <v>14</v>
      </c>
      <c r="C9" s="1054" t="s">
        <v>15</v>
      </c>
      <c r="D9" s="1057" t="s">
        <v>16</v>
      </c>
      <c r="E9" s="1058"/>
      <c r="F9" s="1059"/>
    </row>
    <row r="10" spans="1:14" x14ac:dyDescent="0.25">
      <c r="A10" s="1050"/>
      <c r="B10" s="1052"/>
      <c r="C10" s="1055"/>
      <c r="D10" s="1060" t="s">
        <v>17</v>
      </c>
      <c r="E10" s="1061"/>
      <c r="F10" s="1062" t="s">
        <v>20</v>
      </c>
      <c r="K10" s="485"/>
      <c r="L10" s="486"/>
      <c r="M10" s="487"/>
      <c r="N10" s="487"/>
    </row>
    <row r="11" spans="1:14" ht="33.75" x14ac:dyDescent="0.25">
      <c r="A11" s="1050"/>
      <c r="B11" s="1053"/>
      <c r="C11" s="1056"/>
      <c r="D11" s="488" t="s">
        <v>18</v>
      </c>
      <c r="E11" s="489" t="s">
        <v>19</v>
      </c>
      <c r="F11" s="1063"/>
    </row>
    <row r="12" spans="1:14" x14ac:dyDescent="0.25">
      <c r="A12" s="490">
        <v>1</v>
      </c>
      <c r="B12" s="1067" t="s">
        <v>262</v>
      </c>
      <c r="C12" s="1068"/>
      <c r="D12" s="1068"/>
      <c r="E12" s="1068"/>
      <c r="F12" s="1069"/>
    </row>
    <row r="13" spans="1:14" ht="12.75" customHeight="1" x14ac:dyDescent="0.25">
      <c r="A13" s="490">
        <v>2</v>
      </c>
      <c r="B13" s="1070" t="s">
        <v>77</v>
      </c>
      <c r="C13" s="1071"/>
      <c r="D13" s="1071"/>
      <c r="E13" s="1071"/>
      <c r="F13" s="1072"/>
    </row>
    <row r="14" spans="1:14" ht="25.5" customHeight="1" x14ac:dyDescent="0.25">
      <c r="A14" s="490">
        <v>3</v>
      </c>
      <c r="B14" s="1070" t="s">
        <v>263</v>
      </c>
      <c r="C14" s="1071"/>
      <c r="D14" s="1071"/>
      <c r="E14" s="1071"/>
      <c r="F14" s="1072"/>
    </row>
    <row r="15" spans="1:14" x14ac:dyDescent="0.25">
      <c r="A15" s="490">
        <v>4</v>
      </c>
      <c r="B15" s="491" t="s">
        <v>22</v>
      </c>
      <c r="C15" s="492">
        <f>C16+C17</f>
        <v>789.42700000000002</v>
      </c>
      <c r="D15" s="492">
        <f t="shared" ref="D15:F15" si="0">D16+D17</f>
        <v>19.527000000000001</v>
      </c>
      <c r="E15" s="492">
        <f t="shared" si="0"/>
        <v>0</v>
      </c>
      <c r="F15" s="492">
        <f t="shared" si="0"/>
        <v>769.9</v>
      </c>
    </row>
    <row r="16" spans="1:14" ht="39" customHeight="1" x14ac:dyDescent="0.25">
      <c r="A16" s="490">
        <v>5</v>
      </c>
      <c r="B16" s="14" t="s">
        <v>9</v>
      </c>
      <c r="C16" s="493">
        <f>D16+F16</f>
        <v>250</v>
      </c>
      <c r="D16" s="493"/>
      <c r="E16" s="493"/>
      <c r="F16" s="493">
        <v>250</v>
      </c>
    </row>
    <row r="17" spans="1:15" ht="40.5" customHeight="1" x14ac:dyDescent="0.25">
      <c r="A17" s="490">
        <v>6</v>
      </c>
      <c r="B17" s="494" t="s">
        <v>264</v>
      </c>
      <c r="C17" s="493">
        <f>D17+F17</f>
        <v>539.42700000000002</v>
      </c>
      <c r="D17" s="493">
        <v>19.527000000000001</v>
      </c>
      <c r="E17" s="493"/>
      <c r="F17" s="493">
        <v>519.9</v>
      </c>
    </row>
    <row r="18" spans="1:15" ht="17.25" customHeight="1" x14ac:dyDescent="0.25">
      <c r="A18" s="490">
        <v>7</v>
      </c>
      <c r="B18" s="495" t="s">
        <v>15</v>
      </c>
      <c r="C18" s="496">
        <f>C15</f>
        <v>789.42700000000002</v>
      </c>
      <c r="D18" s="496">
        <f>D15</f>
        <v>19.527000000000001</v>
      </c>
      <c r="E18" s="496">
        <f>E15</f>
        <v>0</v>
      </c>
      <c r="F18" s="496">
        <f>F15</f>
        <v>769.9</v>
      </c>
    </row>
    <row r="19" spans="1:15" ht="14.25" customHeight="1" x14ac:dyDescent="0.25">
      <c r="A19" s="490">
        <v>8</v>
      </c>
      <c r="B19" s="1073" t="s">
        <v>265</v>
      </c>
      <c r="C19" s="1074"/>
      <c r="D19" s="1074"/>
      <c r="E19" s="1074"/>
      <c r="F19" s="1075"/>
    </row>
    <row r="20" spans="1:15" ht="13.5" customHeight="1" x14ac:dyDescent="0.25">
      <c r="A20" s="490">
        <v>9</v>
      </c>
      <c r="B20" s="497" t="s">
        <v>22</v>
      </c>
      <c r="C20" s="498">
        <f>C21</f>
        <v>6192.1239999999998</v>
      </c>
      <c r="D20" s="498">
        <f>D21</f>
        <v>528.22400000000005</v>
      </c>
      <c r="E20" s="498">
        <f>E21</f>
        <v>0</v>
      </c>
      <c r="F20" s="498">
        <f>F21</f>
        <v>5663.9</v>
      </c>
    </row>
    <row r="21" spans="1:15" ht="26.25" x14ac:dyDescent="0.25">
      <c r="A21" s="490">
        <v>10</v>
      </c>
      <c r="B21" s="499" t="s">
        <v>6</v>
      </c>
      <c r="C21" s="500">
        <f>D21+F21</f>
        <v>6192.1239999999998</v>
      </c>
      <c r="D21" s="500">
        <v>528.22400000000005</v>
      </c>
      <c r="E21" s="500"/>
      <c r="F21" s="500">
        <v>5663.9</v>
      </c>
      <c r="G21" s="501"/>
      <c r="H21" s="501"/>
      <c r="I21" s="501"/>
      <c r="K21" s="501"/>
      <c r="M21" s="501"/>
    </row>
    <row r="22" spans="1:15" x14ac:dyDescent="0.25">
      <c r="A22" s="490">
        <v>11</v>
      </c>
      <c r="B22" s="502" t="s">
        <v>15</v>
      </c>
      <c r="C22" s="503">
        <f>C20</f>
        <v>6192.1239999999998</v>
      </c>
      <c r="D22" s="503">
        <f>D20</f>
        <v>528.22400000000005</v>
      </c>
      <c r="E22" s="503">
        <f>E20</f>
        <v>0</v>
      </c>
      <c r="F22" s="503">
        <f>F20</f>
        <v>5663.9</v>
      </c>
    </row>
    <row r="23" spans="1:15" x14ac:dyDescent="0.25">
      <c r="A23" s="490">
        <v>12</v>
      </c>
      <c r="B23" s="1073" t="s">
        <v>266</v>
      </c>
      <c r="C23" s="1074"/>
      <c r="D23" s="1074"/>
      <c r="E23" s="1074"/>
      <c r="F23" s="1075"/>
    </row>
    <row r="24" spans="1:15" x14ac:dyDescent="0.25">
      <c r="A24" s="490">
        <v>13</v>
      </c>
      <c r="B24" s="497" t="s">
        <v>22</v>
      </c>
      <c r="C24" s="504">
        <f>C25</f>
        <v>1068.857</v>
      </c>
      <c r="D24" s="504">
        <f>D25</f>
        <v>120.857</v>
      </c>
      <c r="E24" s="504">
        <f>E25</f>
        <v>0</v>
      </c>
      <c r="F24" s="504">
        <f>F25</f>
        <v>948</v>
      </c>
    </row>
    <row r="25" spans="1:15" x14ac:dyDescent="0.25">
      <c r="A25" s="490">
        <v>14</v>
      </c>
      <c r="B25" s="499" t="s">
        <v>267</v>
      </c>
      <c r="C25" s="505">
        <f>D25+F25</f>
        <v>1068.857</v>
      </c>
      <c r="D25" s="505">
        <v>120.857</v>
      </c>
      <c r="E25" s="505"/>
      <c r="F25" s="505">
        <v>948</v>
      </c>
      <c r="G25" s="904"/>
      <c r="H25" s="501"/>
      <c r="I25" s="501"/>
      <c r="J25" s="501"/>
    </row>
    <row r="26" spans="1:15" x14ac:dyDescent="0.25">
      <c r="A26" s="490">
        <v>15</v>
      </c>
      <c r="B26" s="502" t="s">
        <v>15</v>
      </c>
      <c r="C26" s="504">
        <f>C24</f>
        <v>1068.857</v>
      </c>
      <c r="D26" s="504">
        <f>D24</f>
        <v>120.857</v>
      </c>
      <c r="E26" s="504">
        <f>E24</f>
        <v>0</v>
      </c>
      <c r="F26" s="504">
        <f>F24</f>
        <v>948</v>
      </c>
    </row>
    <row r="27" spans="1:15" x14ac:dyDescent="0.25">
      <c r="A27" s="490">
        <v>16</v>
      </c>
      <c r="B27" s="506" t="s">
        <v>49</v>
      </c>
      <c r="C27" s="507">
        <f>C22+C18+C26</f>
        <v>8050.4079999999994</v>
      </c>
      <c r="D27" s="507">
        <f>D22+D18+D26</f>
        <v>668.60800000000006</v>
      </c>
      <c r="E27" s="507">
        <f>E22+E18+E26</f>
        <v>0</v>
      </c>
      <c r="F27" s="507">
        <f>F22+F18+F26</f>
        <v>7381.7999999999993</v>
      </c>
      <c r="O27" s="508"/>
    </row>
    <row r="28" spans="1:15" x14ac:dyDescent="0.25">
      <c r="A28" s="490">
        <v>17</v>
      </c>
      <c r="B28" s="1076" t="s">
        <v>95</v>
      </c>
      <c r="C28" s="1077"/>
      <c r="D28" s="1077"/>
      <c r="E28" s="1077"/>
      <c r="F28" s="1078"/>
      <c r="O28" s="508"/>
    </row>
    <row r="29" spans="1:15" x14ac:dyDescent="0.25">
      <c r="A29" s="490">
        <v>18</v>
      </c>
      <c r="B29" s="1073" t="s">
        <v>265</v>
      </c>
      <c r="C29" s="1074"/>
      <c r="D29" s="1074"/>
      <c r="E29" s="1074"/>
      <c r="F29" s="1075"/>
      <c r="O29" s="508"/>
    </row>
    <row r="30" spans="1:15" x14ac:dyDescent="0.25">
      <c r="A30" s="490">
        <v>19</v>
      </c>
      <c r="B30" s="509" t="s">
        <v>22</v>
      </c>
      <c r="C30" s="510">
        <f>C31</f>
        <v>126.553</v>
      </c>
      <c r="D30" s="510">
        <f>D31</f>
        <v>126.553</v>
      </c>
      <c r="E30" s="510">
        <f>E31</f>
        <v>2.5230000000000001</v>
      </c>
      <c r="F30" s="510">
        <f>F31</f>
        <v>0</v>
      </c>
      <c r="O30" s="508"/>
    </row>
    <row r="31" spans="1:15" x14ac:dyDescent="0.25">
      <c r="A31" s="490">
        <v>20</v>
      </c>
      <c r="B31" s="511" t="s">
        <v>268</v>
      </c>
      <c r="C31" s="512">
        <v>126.553</v>
      </c>
      <c r="D31" s="512">
        <v>126.553</v>
      </c>
      <c r="E31" s="51">
        <v>2.5230000000000001</v>
      </c>
      <c r="F31" s="300"/>
      <c r="G31" s="345"/>
      <c r="O31" s="508"/>
    </row>
    <row r="32" spans="1:15" x14ac:dyDescent="0.25">
      <c r="A32" s="490">
        <v>21</v>
      </c>
      <c r="B32" s="495" t="s">
        <v>15</v>
      </c>
      <c r="C32" s="513">
        <f>C30</f>
        <v>126.553</v>
      </c>
      <c r="D32" s="510">
        <f>D30</f>
        <v>126.553</v>
      </c>
      <c r="E32" s="51">
        <v>2.5230000000000001</v>
      </c>
      <c r="F32" s="510">
        <f>F30</f>
        <v>0</v>
      </c>
      <c r="O32" s="508"/>
    </row>
    <row r="33" spans="1:15" x14ac:dyDescent="0.25">
      <c r="A33" s="490">
        <v>22</v>
      </c>
      <c r="B33" s="1079" t="s">
        <v>269</v>
      </c>
      <c r="C33" s="1080"/>
      <c r="D33" s="1080"/>
      <c r="E33" s="1080"/>
      <c r="F33" s="1081"/>
      <c r="O33" s="508"/>
    </row>
    <row r="34" spans="1:15" x14ac:dyDescent="0.25">
      <c r="A34" s="490">
        <v>23</v>
      </c>
      <c r="B34" s="1082" t="s">
        <v>7</v>
      </c>
      <c r="C34" s="1083"/>
      <c r="D34" s="1083"/>
      <c r="E34" s="1083"/>
      <c r="F34" s="1084"/>
    </row>
    <row r="35" spans="1:15" x14ac:dyDescent="0.25">
      <c r="A35" s="490">
        <v>24</v>
      </c>
      <c r="B35" s="514" t="s">
        <v>106</v>
      </c>
      <c r="C35" s="515">
        <f>D35+F35</f>
        <v>2.4</v>
      </c>
      <c r="D35" s="515">
        <v>2.4</v>
      </c>
      <c r="E35" s="515">
        <v>1.8</v>
      </c>
      <c r="F35" s="516"/>
    </row>
    <row r="36" spans="1:15" x14ac:dyDescent="0.25">
      <c r="A36" s="490">
        <v>25</v>
      </c>
      <c r="B36" s="517" t="s">
        <v>121</v>
      </c>
      <c r="C36" s="515">
        <f>D36+F36</f>
        <v>12.8</v>
      </c>
      <c r="D36" s="515">
        <v>12.8</v>
      </c>
      <c r="E36" s="515">
        <v>7</v>
      </c>
      <c r="F36" s="516"/>
    </row>
    <row r="37" spans="1:15" x14ac:dyDescent="0.25">
      <c r="A37" s="490">
        <v>26</v>
      </c>
      <c r="B37" s="518" t="s">
        <v>117</v>
      </c>
      <c r="C37" s="515">
        <f>D37+F37</f>
        <v>9.3000000000000007</v>
      </c>
      <c r="D37" s="515">
        <v>4</v>
      </c>
      <c r="E37" s="515">
        <v>3.5</v>
      </c>
      <c r="F37" s="515">
        <v>5.3</v>
      </c>
    </row>
    <row r="38" spans="1:15" x14ac:dyDescent="0.25">
      <c r="A38" s="490">
        <v>27</v>
      </c>
      <c r="B38" s="518" t="s">
        <v>110</v>
      </c>
      <c r="C38" s="515">
        <f>D38+F38</f>
        <v>16.2</v>
      </c>
      <c r="D38" s="515">
        <v>16.2</v>
      </c>
      <c r="E38" s="512">
        <v>11.2</v>
      </c>
      <c r="F38" s="516"/>
    </row>
    <row r="39" spans="1:15" x14ac:dyDescent="0.25">
      <c r="A39" s="490">
        <v>28</v>
      </c>
      <c r="B39" s="495" t="s">
        <v>15</v>
      </c>
      <c r="C39" s="516">
        <f>SUM(C35:C38)</f>
        <v>40.700000000000003</v>
      </c>
      <c r="D39" s="516">
        <f>SUM(D35:D38)</f>
        <v>35.400000000000006</v>
      </c>
      <c r="E39" s="513">
        <f>SUM(E35:E38)</f>
        <v>23.5</v>
      </c>
      <c r="F39" s="516">
        <f>SUM(F35:F38)</f>
        <v>5.3</v>
      </c>
    </row>
    <row r="40" spans="1:15" ht="51.75" customHeight="1" x14ac:dyDescent="0.25">
      <c r="A40" s="490">
        <v>29</v>
      </c>
      <c r="B40" s="1079" t="s">
        <v>8</v>
      </c>
      <c r="C40" s="1080"/>
      <c r="D40" s="1080"/>
      <c r="E40" s="1080"/>
      <c r="F40" s="1081"/>
    </row>
    <row r="41" spans="1:15" x14ac:dyDescent="0.25">
      <c r="A41" s="490">
        <v>30</v>
      </c>
      <c r="B41" s="514" t="s">
        <v>123</v>
      </c>
      <c r="C41" s="492">
        <f>D41+F41</f>
        <v>6.6</v>
      </c>
      <c r="D41" s="492">
        <v>6.6</v>
      </c>
      <c r="E41" s="492">
        <v>6.5</v>
      </c>
      <c r="F41" s="513"/>
      <c r="G41" s="345"/>
      <c r="H41" s="345"/>
    </row>
    <row r="42" spans="1:15" x14ac:dyDescent="0.25">
      <c r="A42" s="490">
        <v>31</v>
      </c>
      <c r="B42" s="514" t="s">
        <v>124</v>
      </c>
      <c r="C42" s="492">
        <f>D42+F42</f>
        <v>23.2</v>
      </c>
      <c r="D42" s="492">
        <v>23.2</v>
      </c>
      <c r="E42" s="492">
        <v>22.9</v>
      </c>
      <c r="F42" s="513"/>
      <c r="G42" s="345"/>
      <c r="H42" s="345"/>
    </row>
    <row r="43" spans="1:15" x14ac:dyDescent="0.25">
      <c r="A43" s="490">
        <v>32</v>
      </c>
      <c r="B43" s="495" t="s">
        <v>15</v>
      </c>
      <c r="C43" s="492">
        <f>D43+F43</f>
        <v>29.799999999999997</v>
      </c>
      <c r="D43" s="516">
        <f>SUM(D41:D42)</f>
        <v>29.799999999999997</v>
      </c>
      <c r="E43" s="492">
        <f>SUM(E41:E42)</f>
        <v>29.4</v>
      </c>
      <c r="F43" s="513"/>
    </row>
    <row r="44" spans="1:15" x14ac:dyDescent="0.25">
      <c r="A44" s="490">
        <v>33</v>
      </c>
      <c r="B44" s="975" t="s">
        <v>49</v>
      </c>
      <c r="C44" s="513">
        <f>C32+C39+C43</f>
        <v>197.053</v>
      </c>
      <c r="D44" s="513">
        <f t="shared" ref="D44:F44" si="1">D32+D39+D43</f>
        <v>191.75299999999999</v>
      </c>
      <c r="E44" s="513">
        <f t="shared" si="1"/>
        <v>55.423000000000002</v>
      </c>
      <c r="F44" s="513">
        <f t="shared" si="1"/>
        <v>5.3</v>
      </c>
    </row>
    <row r="45" spans="1:15" ht="15.75" customHeight="1" x14ac:dyDescent="0.25">
      <c r="A45" s="490">
        <v>34</v>
      </c>
      <c r="B45" s="1085" t="s">
        <v>79</v>
      </c>
      <c r="C45" s="1086"/>
      <c r="D45" s="1086"/>
      <c r="E45" s="1086"/>
      <c r="F45" s="1087"/>
    </row>
    <row r="46" spans="1:15" x14ac:dyDescent="0.25">
      <c r="A46" s="490">
        <v>35</v>
      </c>
      <c r="B46" s="1064" t="s">
        <v>265</v>
      </c>
      <c r="C46" s="1065"/>
      <c r="D46" s="1065"/>
      <c r="E46" s="1065"/>
      <c r="F46" s="1066"/>
    </row>
    <row r="47" spans="1:15" x14ac:dyDescent="0.25">
      <c r="A47" s="490">
        <v>36</v>
      </c>
      <c r="B47" s="509" t="s">
        <v>22</v>
      </c>
      <c r="C47" s="520">
        <f>C48+C49</f>
        <v>69.153999999999996</v>
      </c>
      <c r="D47" s="520">
        <f t="shared" ref="D47:F47" si="2">D48+D49</f>
        <v>12.154</v>
      </c>
      <c r="E47" s="520">
        <f t="shared" si="2"/>
        <v>0</v>
      </c>
      <c r="F47" s="520">
        <f t="shared" si="2"/>
        <v>57</v>
      </c>
    </row>
    <row r="48" spans="1:15" ht="26.25" customHeight="1" x14ac:dyDescent="0.25">
      <c r="A48" s="490">
        <v>37</v>
      </c>
      <c r="B48" s="521" t="s">
        <v>6</v>
      </c>
      <c r="C48" s="522">
        <f>D48+F48</f>
        <v>69</v>
      </c>
      <c r="D48" s="523">
        <v>12</v>
      </c>
      <c r="E48" s="523"/>
      <c r="F48" s="523">
        <v>57</v>
      </c>
    </row>
    <row r="49" spans="1:14" ht="40.5" customHeight="1" x14ac:dyDescent="0.25">
      <c r="A49" s="490">
        <v>38</v>
      </c>
      <c r="B49" s="494" t="s">
        <v>264</v>
      </c>
      <c r="C49" s="524">
        <f>D49+F49</f>
        <v>0.154</v>
      </c>
      <c r="D49" s="525">
        <v>0.154</v>
      </c>
      <c r="E49" s="523"/>
      <c r="F49" s="523"/>
    </row>
    <row r="50" spans="1:14" ht="17.25" customHeight="1" x14ac:dyDescent="0.25">
      <c r="A50" s="490">
        <v>39</v>
      </c>
      <c r="B50" s="526" t="s">
        <v>15</v>
      </c>
      <c r="C50" s="519">
        <f>C47</f>
        <v>69.153999999999996</v>
      </c>
      <c r="D50" s="519">
        <f>D47</f>
        <v>12.154</v>
      </c>
      <c r="E50" s="519">
        <f>E47</f>
        <v>0</v>
      </c>
      <c r="F50" s="519">
        <f>F47</f>
        <v>57</v>
      </c>
    </row>
    <row r="51" spans="1:14" ht="17.25" customHeight="1" x14ac:dyDescent="0.25">
      <c r="A51" s="490">
        <v>40</v>
      </c>
      <c r="B51" s="526" t="s">
        <v>49</v>
      </c>
      <c r="C51" s="519">
        <f>C50</f>
        <v>69.153999999999996</v>
      </c>
      <c r="D51" s="519">
        <f t="shared" ref="D51:F51" si="3">D50</f>
        <v>12.154</v>
      </c>
      <c r="E51" s="519">
        <f t="shared" si="3"/>
        <v>0</v>
      </c>
      <c r="F51" s="519">
        <f t="shared" si="3"/>
        <v>57</v>
      </c>
    </row>
    <row r="52" spans="1:14" x14ac:dyDescent="0.25">
      <c r="A52" s="490">
        <v>41</v>
      </c>
      <c r="B52" s="495" t="s">
        <v>270</v>
      </c>
      <c r="C52" s="527">
        <f>C27+C51+C44</f>
        <v>8316.6149999999998</v>
      </c>
      <c r="D52" s="527">
        <f t="shared" ref="D52:F52" si="4">D27+D51+D44</f>
        <v>872.5150000000001</v>
      </c>
      <c r="E52" s="527">
        <f t="shared" si="4"/>
        <v>55.423000000000002</v>
      </c>
      <c r="F52" s="527">
        <f t="shared" si="4"/>
        <v>7444.0999999999995</v>
      </c>
      <c r="K52" s="33"/>
      <c r="L52" s="33"/>
      <c r="M52" s="6"/>
      <c r="N52" s="6"/>
    </row>
    <row r="53" spans="1:14" x14ac:dyDescent="0.25">
      <c r="B53" s="528"/>
      <c r="C53" s="529"/>
      <c r="D53" s="285"/>
      <c r="E53" s="285"/>
    </row>
    <row r="54" spans="1:14" x14ac:dyDescent="0.25">
      <c r="B54" s="279"/>
      <c r="C54" s="530"/>
    </row>
    <row r="55" spans="1:14" ht="15.75" x14ac:dyDescent="0.25">
      <c r="B55" s="531"/>
      <c r="C55" s="532"/>
    </row>
  </sheetData>
  <mergeCells count="20">
    <mergeCell ref="B46:F46"/>
    <mergeCell ref="B12:F12"/>
    <mergeCell ref="B13:F13"/>
    <mergeCell ref="B14:F14"/>
    <mergeCell ref="B19:F19"/>
    <mergeCell ref="B23:F23"/>
    <mergeCell ref="B28:F28"/>
    <mergeCell ref="B29:F29"/>
    <mergeCell ref="B33:F33"/>
    <mergeCell ref="B34:F34"/>
    <mergeCell ref="B40:F40"/>
    <mergeCell ref="B45:F45"/>
    <mergeCell ref="A6:F6"/>
    <mergeCell ref="A7:F7"/>
    <mergeCell ref="A9:A11"/>
    <mergeCell ref="B9:B11"/>
    <mergeCell ref="C9:C11"/>
    <mergeCell ref="D9:F9"/>
    <mergeCell ref="D10:E10"/>
    <mergeCell ref="F10:F11"/>
  </mergeCells>
  <pageMargins left="0.7" right="0.7" top="0.75" bottom="0.75" header="0.3" footer="0.3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activeCell="D4" sqref="D4"/>
    </sheetView>
  </sheetViews>
  <sheetFormatPr defaultRowHeight="15" x14ac:dyDescent="0.25"/>
  <cols>
    <col min="1" max="1" width="6.140625" customWidth="1"/>
    <col min="2" max="2" width="36.42578125" customWidth="1"/>
    <col min="3" max="3" width="9" customWidth="1"/>
    <col min="4" max="4" width="12.85546875" style="533" customWidth="1"/>
    <col min="5" max="5" width="9.140625" style="533"/>
    <col min="6" max="6" width="12.7109375" style="533" customWidth="1"/>
    <col min="257" max="257" width="6.140625" customWidth="1"/>
    <col min="258" max="258" width="36.42578125" customWidth="1"/>
    <col min="259" max="259" width="9" customWidth="1"/>
    <col min="260" max="260" width="12.85546875" customWidth="1"/>
    <col min="262" max="262" width="12.7109375" customWidth="1"/>
    <col min="513" max="513" width="6.140625" customWidth="1"/>
    <col min="514" max="514" width="36.42578125" customWidth="1"/>
    <col min="515" max="515" width="9" customWidth="1"/>
    <col min="516" max="516" width="12.85546875" customWidth="1"/>
    <col min="518" max="518" width="12.7109375" customWidth="1"/>
    <col min="769" max="769" width="6.140625" customWidth="1"/>
    <col min="770" max="770" width="36.42578125" customWidth="1"/>
    <col min="771" max="771" width="9" customWidth="1"/>
    <col min="772" max="772" width="12.85546875" customWidth="1"/>
    <col min="774" max="774" width="12.7109375" customWidth="1"/>
    <col min="1025" max="1025" width="6.140625" customWidth="1"/>
    <col min="1026" max="1026" width="36.42578125" customWidth="1"/>
    <col min="1027" max="1027" width="9" customWidth="1"/>
    <col min="1028" max="1028" width="12.85546875" customWidth="1"/>
    <col min="1030" max="1030" width="12.7109375" customWidth="1"/>
    <col min="1281" max="1281" width="6.140625" customWidth="1"/>
    <col min="1282" max="1282" width="36.42578125" customWidth="1"/>
    <col min="1283" max="1283" width="9" customWidth="1"/>
    <col min="1284" max="1284" width="12.85546875" customWidth="1"/>
    <col min="1286" max="1286" width="12.7109375" customWidth="1"/>
    <col min="1537" max="1537" width="6.140625" customWidth="1"/>
    <col min="1538" max="1538" width="36.42578125" customWidth="1"/>
    <col min="1539" max="1539" width="9" customWidth="1"/>
    <col min="1540" max="1540" width="12.85546875" customWidth="1"/>
    <col min="1542" max="1542" width="12.7109375" customWidth="1"/>
    <col min="1793" max="1793" width="6.140625" customWidth="1"/>
    <col min="1794" max="1794" width="36.42578125" customWidth="1"/>
    <col min="1795" max="1795" width="9" customWidth="1"/>
    <col min="1796" max="1796" width="12.85546875" customWidth="1"/>
    <col min="1798" max="1798" width="12.7109375" customWidth="1"/>
    <col min="2049" max="2049" width="6.140625" customWidth="1"/>
    <col min="2050" max="2050" width="36.42578125" customWidth="1"/>
    <col min="2051" max="2051" width="9" customWidth="1"/>
    <col min="2052" max="2052" width="12.85546875" customWidth="1"/>
    <col min="2054" max="2054" width="12.7109375" customWidth="1"/>
    <col min="2305" max="2305" width="6.140625" customWidth="1"/>
    <col min="2306" max="2306" width="36.42578125" customWidth="1"/>
    <col min="2307" max="2307" width="9" customWidth="1"/>
    <col min="2308" max="2308" width="12.85546875" customWidth="1"/>
    <col min="2310" max="2310" width="12.7109375" customWidth="1"/>
    <col min="2561" max="2561" width="6.140625" customWidth="1"/>
    <col min="2562" max="2562" width="36.42578125" customWidth="1"/>
    <col min="2563" max="2563" width="9" customWidth="1"/>
    <col min="2564" max="2564" width="12.85546875" customWidth="1"/>
    <col min="2566" max="2566" width="12.7109375" customWidth="1"/>
    <col min="2817" max="2817" width="6.140625" customWidth="1"/>
    <col min="2818" max="2818" width="36.42578125" customWidth="1"/>
    <col min="2819" max="2819" width="9" customWidth="1"/>
    <col min="2820" max="2820" width="12.85546875" customWidth="1"/>
    <col min="2822" max="2822" width="12.7109375" customWidth="1"/>
    <col min="3073" max="3073" width="6.140625" customWidth="1"/>
    <col min="3074" max="3074" width="36.42578125" customWidth="1"/>
    <col min="3075" max="3075" width="9" customWidth="1"/>
    <col min="3076" max="3076" width="12.85546875" customWidth="1"/>
    <col min="3078" max="3078" width="12.7109375" customWidth="1"/>
    <col min="3329" max="3329" width="6.140625" customWidth="1"/>
    <col min="3330" max="3330" width="36.42578125" customWidth="1"/>
    <col min="3331" max="3331" width="9" customWidth="1"/>
    <col min="3332" max="3332" width="12.85546875" customWidth="1"/>
    <col min="3334" max="3334" width="12.7109375" customWidth="1"/>
    <col min="3585" max="3585" width="6.140625" customWidth="1"/>
    <col min="3586" max="3586" width="36.42578125" customWidth="1"/>
    <col min="3587" max="3587" width="9" customWidth="1"/>
    <col min="3588" max="3588" width="12.85546875" customWidth="1"/>
    <col min="3590" max="3590" width="12.7109375" customWidth="1"/>
    <col min="3841" max="3841" width="6.140625" customWidth="1"/>
    <col min="3842" max="3842" width="36.42578125" customWidth="1"/>
    <col min="3843" max="3843" width="9" customWidth="1"/>
    <col min="3844" max="3844" width="12.85546875" customWidth="1"/>
    <col min="3846" max="3846" width="12.7109375" customWidth="1"/>
    <col min="4097" max="4097" width="6.140625" customWidth="1"/>
    <col min="4098" max="4098" width="36.42578125" customWidth="1"/>
    <col min="4099" max="4099" width="9" customWidth="1"/>
    <col min="4100" max="4100" width="12.85546875" customWidth="1"/>
    <col min="4102" max="4102" width="12.7109375" customWidth="1"/>
    <col min="4353" max="4353" width="6.140625" customWidth="1"/>
    <col min="4354" max="4354" width="36.42578125" customWidth="1"/>
    <col min="4355" max="4355" width="9" customWidth="1"/>
    <col min="4356" max="4356" width="12.85546875" customWidth="1"/>
    <col min="4358" max="4358" width="12.7109375" customWidth="1"/>
    <col min="4609" max="4609" width="6.140625" customWidth="1"/>
    <col min="4610" max="4610" width="36.42578125" customWidth="1"/>
    <col min="4611" max="4611" width="9" customWidth="1"/>
    <col min="4612" max="4612" width="12.85546875" customWidth="1"/>
    <col min="4614" max="4614" width="12.7109375" customWidth="1"/>
    <col min="4865" max="4865" width="6.140625" customWidth="1"/>
    <col min="4866" max="4866" width="36.42578125" customWidth="1"/>
    <col min="4867" max="4867" width="9" customWidth="1"/>
    <col min="4868" max="4868" width="12.85546875" customWidth="1"/>
    <col min="4870" max="4870" width="12.7109375" customWidth="1"/>
    <col min="5121" max="5121" width="6.140625" customWidth="1"/>
    <col min="5122" max="5122" width="36.42578125" customWidth="1"/>
    <col min="5123" max="5123" width="9" customWidth="1"/>
    <col min="5124" max="5124" width="12.85546875" customWidth="1"/>
    <col min="5126" max="5126" width="12.7109375" customWidth="1"/>
    <col min="5377" max="5377" width="6.140625" customWidth="1"/>
    <col min="5378" max="5378" width="36.42578125" customWidth="1"/>
    <col min="5379" max="5379" width="9" customWidth="1"/>
    <col min="5380" max="5380" width="12.85546875" customWidth="1"/>
    <col min="5382" max="5382" width="12.7109375" customWidth="1"/>
    <col min="5633" max="5633" width="6.140625" customWidth="1"/>
    <col min="5634" max="5634" width="36.42578125" customWidth="1"/>
    <col min="5635" max="5635" width="9" customWidth="1"/>
    <col min="5636" max="5636" width="12.85546875" customWidth="1"/>
    <col min="5638" max="5638" width="12.7109375" customWidth="1"/>
    <col min="5889" max="5889" width="6.140625" customWidth="1"/>
    <col min="5890" max="5890" width="36.42578125" customWidth="1"/>
    <col min="5891" max="5891" width="9" customWidth="1"/>
    <col min="5892" max="5892" width="12.85546875" customWidth="1"/>
    <col min="5894" max="5894" width="12.7109375" customWidth="1"/>
    <col min="6145" max="6145" width="6.140625" customWidth="1"/>
    <col min="6146" max="6146" width="36.42578125" customWidth="1"/>
    <col min="6147" max="6147" width="9" customWidth="1"/>
    <col min="6148" max="6148" width="12.85546875" customWidth="1"/>
    <col min="6150" max="6150" width="12.7109375" customWidth="1"/>
    <col min="6401" max="6401" width="6.140625" customWidth="1"/>
    <col min="6402" max="6402" width="36.42578125" customWidth="1"/>
    <col min="6403" max="6403" width="9" customWidth="1"/>
    <col min="6404" max="6404" width="12.85546875" customWidth="1"/>
    <col min="6406" max="6406" width="12.7109375" customWidth="1"/>
    <col min="6657" max="6657" width="6.140625" customWidth="1"/>
    <col min="6658" max="6658" width="36.42578125" customWidth="1"/>
    <col min="6659" max="6659" width="9" customWidth="1"/>
    <col min="6660" max="6660" width="12.85546875" customWidth="1"/>
    <col min="6662" max="6662" width="12.7109375" customWidth="1"/>
    <col min="6913" max="6913" width="6.140625" customWidth="1"/>
    <col min="6914" max="6914" width="36.42578125" customWidth="1"/>
    <col min="6915" max="6915" width="9" customWidth="1"/>
    <col min="6916" max="6916" width="12.85546875" customWidth="1"/>
    <col min="6918" max="6918" width="12.7109375" customWidth="1"/>
    <col min="7169" max="7169" width="6.140625" customWidth="1"/>
    <col min="7170" max="7170" width="36.42578125" customWidth="1"/>
    <col min="7171" max="7171" width="9" customWidth="1"/>
    <col min="7172" max="7172" width="12.85546875" customWidth="1"/>
    <col min="7174" max="7174" width="12.7109375" customWidth="1"/>
    <col min="7425" max="7425" width="6.140625" customWidth="1"/>
    <col min="7426" max="7426" width="36.42578125" customWidth="1"/>
    <col min="7427" max="7427" width="9" customWidth="1"/>
    <col min="7428" max="7428" width="12.85546875" customWidth="1"/>
    <col min="7430" max="7430" width="12.7109375" customWidth="1"/>
    <col min="7681" max="7681" width="6.140625" customWidth="1"/>
    <col min="7682" max="7682" width="36.42578125" customWidth="1"/>
    <col min="7683" max="7683" width="9" customWidth="1"/>
    <col min="7684" max="7684" width="12.85546875" customWidth="1"/>
    <col min="7686" max="7686" width="12.7109375" customWidth="1"/>
    <col min="7937" max="7937" width="6.140625" customWidth="1"/>
    <col min="7938" max="7938" width="36.42578125" customWidth="1"/>
    <col min="7939" max="7939" width="9" customWidth="1"/>
    <col min="7940" max="7940" width="12.85546875" customWidth="1"/>
    <col min="7942" max="7942" width="12.7109375" customWidth="1"/>
    <col min="8193" max="8193" width="6.140625" customWidth="1"/>
    <col min="8194" max="8194" width="36.42578125" customWidth="1"/>
    <col min="8195" max="8195" width="9" customWidth="1"/>
    <col min="8196" max="8196" width="12.85546875" customWidth="1"/>
    <col min="8198" max="8198" width="12.7109375" customWidth="1"/>
    <col min="8449" max="8449" width="6.140625" customWidth="1"/>
    <col min="8450" max="8450" width="36.42578125" customWidth="1"/>
    <col min="8451" max="8451" width="9" customWidth="1"/>
    <col min="8452" max="8452" width="12.85546875" customWidth="1"/>
    <col min="8454" max="8454" width="12.7109375" customWidth="1"/>
    <col min="8705" max="8705" width="6.140625" customWidth="1"/>
    <col min="8706" max="8706" width="36.42578125" customWidth="1"/>
    <col min="8707" max="8707" width="9" customWidth="1"/>
    <col min="8708" max="8708" width="12.85546875" customWidth="1"/>
    <col min="8710" max="8710" width="12.7109375" customWidth="1"/>
    <col min="8961" max="8961" width="6.140625" customWidth="1"/>
    <col min="8962" max="8962" width="36.42578125" customWidth="1"/>
    <col min="8963" max="8963" width="9" customWidth="1"/>
    <col min="8964" max="8964" width="12.85546875" customWidth="1"/>
    <col min="8966" max="8966" width="12.7109375" customWidth="1"/>
    <col min="9217" max="9217" width="6.140625" customWidth="1"/>
    <col min="9218" max="9218" width="36.42578125" customWidth="1"/>
    <col min="9219" max="9219" width="9" customWidth="1"/>
    <col min="9220" max="9220" width="12.85546875" customWidth="1"/>
    <col min="9222" max="9222" width="12.7109375" customWidth="1"/>
    <col min="9473" max="9473" width="6.140625" customWidth="1"/>
    <col min="9474" max="9474" width="36.42578125" customWidth="1"/>
    <col min="9475" max="9475" width="9" customWidth="1"/>
    <col min="9476" max="9476" width="12.85546875" customWidth="1"/>
    <col min="9478" max="9478" width="12.7109375" customWidth="1"/>
    <col min="9729" max="9729" width="6.140625" customWidth="1"/>
    <col min="9730" max="9730" width="36.42578125" customWidth="1"/>
    <col min="9731" max="9731" width="9" customWidth="1"/>
    <col min="9732" max="9732" width="12.85546875" customWidth="1"/>
    <col min="9734" max="9734" width="12.7109375" customWidth="1"/>
    <col min="9985" max="9985" width="6.140625" customWidth="1"/>
    <col min="9986" max="9986" width="36.42578125" customWidth="1"/>
    <col min="9987" max="9987" width="9" customWidth="1"/>
    <col min="9988" max="9988" width="12.85546875" customWidth="1"/>
    <col min="9990" max="9990" width="12.7109375" customWidth="1"/>
    <col min="10241" max="10241" width="6.140625" customWidth="1"/>
    <col min="10242" max="10242" width="36.42578125" customWidth="1"/>
    <col min="10243" max="10243" width="9" customWidth="1"/>
    <col min="10244" max="10244" width="12.85546875" customWidth="1"/>
    <col min="10246" max="10246" width="12.7109375" customWidth="1"/>
    <col min="10497" max="10497" width="6.140625" customWidth="1"/>
    <col min="10498" max="10498" width="36.42578125" customWidth="1"/>
    <col min="10499" max="10499" width="9" customWidth="1"/>
    <col min="10500" max="10500" width="12.85546875" customWidth="1"/>
    <col min="10502" max="10502" width="12.7109375" customWidth="1"/>
    <col min="10753" max="10753" width="6.140625" customWidth="1"/>
    <col min="10754" max="10754" width="36.42578125" customWidth="1"/>
    <col min="10755" max="10755" width="9" customWidth="1"/>
    <col min="10756" max="10756" width="12.85546875" customWidth="1"/>
    <col min="10758" max="10758" width="12.7109375" customWidth="1"/>
    <col min="11009" max="11009" width="6.140625" customWidth="1"/>
    <col min="11010" max="11010" width="36.42578125" customWidth="1"/>
    <col min="11011" max="11011" width="9" customWidth="1"/>
    <col min="11012" max="11012" width="12.85546875" customWidth="1"/>
    <col min="11014" max="11014" width="12.7109375" customWidth="1"/>
    <col min="11265" max="11265" width="6.140625" customWidth="1"/>
    <col min="11266" max="11266" width="36.42578125" customWidth="1"/>
    <col min="11267" max="11267" width="9" customWidth="1"/>
    <col min="11268" max="11268" width="12.85546875" customWidth="1"/>
    <col min="11270" max="11270" width="12.7109375" customWidth="1"/>
    <col min="11521" max="11521" width="6.140625" customWidth="1"/>
    <col min="11522" max="11522" width="36.42578125" customWidth="1"/>
    <col min="11523" max="11523" width="9" customWidth="1"/>
    <col min="11524" max="11524" width="12.85546875" customWidth="1"/>
    <col min="11526" max="11526" width="12.7109375" customWidth="1"/>
    <col min="11777" max="11777" width="6.140625" customWidth="1"/>
    <col min="11778" max="11778" width="36.42578125" customWidth="1"/>
    <col min="11779" max="11779" width="9" customWidth="1"/>
    <col min="11780" max="11780" width="12.85546875" customWidth="1"/>
    <col min="11782" max="11782" width="12.7109375" customWidth="1"/>
    <col min="12033" max="12033" width="6.140625" customWidth="1"/>
    <col min="12034" max="12034" width="36.42578125" customWidth="1"/>
    <col min="12035" max="12035" width="9" customWidth="1"/>
    <col min="12036" max="12036" width="12.85546875" customWidth="1"/>
    <col min="12038" max="12038" width="12.7109375" customWidth="1"/>
    <col min="12289" max="12289" width="6.140625" customWidth="1"/>
    <col min="12290" max="12290" width="36.42578125" customWidth="1"/>
    <col min="12291" max="12291" width="9" customWidth="1"/>
    <col min="12292" max="12292" width="12.85546875" customWidth="1"/>
    <col min="12294" max="12294" width="12.7109375" customWidth="1"/>
    <col min="12545" max="12545" width="6.140625" customWidth="1"/>
    <col min="12546" max="12546" width="36.42578125" customWidth="1"/>
    <col min="12547" max="12547" width="9" customWidth="1"/>
    <col min="12548" max="12548" width="12.85546875" customWidth="1"/>
    <col min="12550" max="12550" width="12.7109375" customWidth="1"/>
    <col min="12801" max="12801" width="6.140625" customWidth="1"/>
    <col min="12802" max="12802" width="36.42578125" customWidth="1"/>
    <col min="12803" max="12803" width="9" customWidth="1"/>
    <col min="12804" max="12804" width="12.85546875" customWidth="1"/>
    <col min="12806" max="12806" width="12.7109375" customWidth="1"/>
    <col min="13057" max="13057" width="6.140625" customWidth="1"/>
    <col min="13058" max="13058" width="36.42578125" customWidth="1"/>
    <col min="13059" max="13059" width="9" customWidth="1"/>
    <col min="13060" max="13060" width="12.85546875" customWidth="1"/>
    <col min="13062" max="13062" width="12.7109375" customWidth="1"/>
    <col min="13313" max="13313" width="6.140625" customWidth="1"/>
    <col min="13314" max="13314" width="36.42578125" customWidth="1"/>
    <col min="13315" max="13315" width="9" customWidth="1"/>
    <col min="13316" max="13316" width="12.85546875" customWidth="1"/>
    <col min="13318" max="13318" width="12.7109375" customWidth="1"/>
    <col min="13569" max="13569" width="6.140625" customWidth="1"/>
    <col min="13570" max="13570" width="36.42578125" customWidth="1"/>
    <col min="13571" max="13571" width="9" customWidth="1"/>
    <col min="13572" max="13572" width="12.85546875" customWidth="1"/>
    <col min="13574" max="13574" width="12.7109375" customWidth="1"/>
    <col min="13825" max="13825" width="6.140625" customWidth="1"/>
    <col min="13826" max="13826" width="36.42578125" customWidth="1"/>
    <col min="13827" max="13827" width="9" customWidth="1"/>
    <col min="13828" max="13828" width="12.85546875" customWidth="1"/>
    <col min="13830" max="13830" width="12.7109375" customWidth="1"/>
    <col min="14081" max="14081" width="6.140625" customWidth="1"/>
    <col min="14082" max="14082" width="36.42578125" customWidth="1"/>
    <col min="14083" max="14083" width="9" customWidth="1"/>
    <col min="14084" max="14084" width="12.85546875" customWidth="1"/>
    <col min="14086" max="14086" width="12.7109375" customWidth="1"/>
    <col min="14337" max="14337" width="6.140625" customWidth="1"/>
    <col min="14338" max="14338" width="36.42578125" customWidth="1"/>
    <col min="14339" max="14339" width="9" customWidth="1"/>
    <col min="14340" max="14340" width="12.85546875" customWidth="1"/>
    <col min="14342" max="14342" width="12.7109375" customWidth="1"/>
    <col min="14593" max="14593" width="6.140625" customWidth="1"/>
    <col min="14594" max="14594" width="36.42578125" customWidth="1"/>
    <col min="14595" max="14595" width="9" customWidth="1"/>
    <col min="14596" max="14596" width="12.85546875" customWidth="1"/>
    <col min="14598" max="14598" width="12.7109375" customWidth="1"/>
    <col min="14849" max="14849" width="6.140625" customWidth="1"/>
    <col min="14850" max="14850" width="36.42578125" customWidth="1"/>
    <col min="14851" max="14851" width="9" customWidth="1"/>
    <col min="14852" max="14852" width="12.85546875" customWidth="1"/>
    <col min="14854" max="14854" width="12.7109375" customWidth="1"/>
    <col min="15105" max="15105" width="6.140625" customWidth="1"/>
    <col min="15106" max="15106" width="36.42578125" customWidth="1"/>
    <col min="15107" max="15107" width="9" customWidth="1"/>
    <col min="15108" max="15108" width="12.85546875" customWidth="1"/>
    <col min="15110" max="15110" width="12.7109375" customWidth="1"/>
    <col min="15361" max="15361" width="6.140625" customWidth="1"/>
    <col min="15362" max="15362" width="36.42578125" customWidth="1"/>
    <col min="15363" max="15363" width="9" customWidth="1"/>
    <col min="15364" max="15364" width="12.85546875" customWidth="1"/>
    <col min="15366" max="15366" width="12.7109375" customWidth="1"/>
    <col min="15617" max="15617" width="6.140625" customWidth="1"/>
    <col min="15618" max="15618" width="36.42578125" customWidth="1"/>
    <col min="15619" max="15619" width="9" customWidth="1"/>
    <col min="15620" max="15620" width="12.85546875" customWidth="1"/>
    <col min="15622" max="15622" width="12.7109375" customWidth="1"/>
    <col min="15873" max="15873" width="6.140625" customWidth="1"/>
    <col min="15874" max="15874" width="36.42578125" customWidth="1"/>
    <col min="15875" max="15875" width="9" customWidth="1"/>
    <col min="15876" max="15876" width="12.85546875" customWidth="1"/>
    <col min="15878" max="15878" width="12.7109375" customWidth="1"/>
    <col min="16129" max="16129" width="6.140625" customWidth="1"/>
    <col min="16130" max="16130" width="36.42578125" customWidth="1"/>
    <col min="16131" max="16131" width="9" customWidth="1"/>
    <col min="16132" max="16132" width="12.85546875" customWidth="1"/>
    <col min="16134" max="16134" width="12.7109375" customWidth="1"/>
  </cols>
  <sheetData>
    <row r="1" spans="1:7" x14ac:dyDescent="0.25">
      <c r="D1" s="533" t="s">
        <v>271</v>
      </c>
    </row>
    <row r="2" spans="1:7" x14ac:dyDescent="0.25">
      <c r="C2" s="534"/>
      <c r="D2" s="534" t="s">
        <v>272</v>
      </c>
      <c r="E2" s="534"/>
      <c r="F2" s="534"/>
    </row>
    <row r="3" spans="1:7" x14ac:dyDescent="0.25">
      <c r="C3" s="534"/>
      <c r="D3" s="535" t="s">
        <v>333</v>
      </c>
      <c r="E3" s="534"/>
      <c r="F3" s="534"/>
    </row>
    <row r="4" spans="1:7" x14ac:dyDescent="0.25">
      <c r="D4" s="536" t="s">
        <v>273</v>
      </c>
    </row>
    <row r="7" spans="1:7" x14ac:dyDescent="0.25">
      <c r="G7" s="537"/>
    </row>
    <row r="8" spans="1:7" ht="15.75" x14ac:dyDescent="0.25">
      <c r="A8" s="538" t="s">
        <v>274</v>
      </c>
      <c r="B8" s="538"/>
      <c r="C8" s="538"/>
      <c r="D8" s="539"/>
      <c r="G8" s="536"/>
    </row>
    <row r="9" spans="1:7" s="1089" customFormat="1" ht="15.75" x14ac:dyDescent="0.25">
      <c r="A9" s="1088" t="s">
        <v>275</v>
      </c>
    </row>
    <row r="10" spans="1:7" x14ac:dyDescent="0.25">
      <c r="A10" s="1090"/>
      <c r="B10" s="1090"/>
      <c r="C10" s="1090"/>
      <c r="D10" s="1090"/>
      <c r="E10" s="1090"/>
    </row>
    <row r="11" spans="1:7" x14ac:dyDescent="0.25">
      <c r="A11" s="540"/>
      <c r="B11" s="540"/>
      <c r="C11" s="540"/>
      <c r="D11" s="540"/>
      <c r="E11" s="540"/>
    </row>
    <row r="12" spans="1:7" x14ac:dyDescent="0.25">
      <c r="A12" s="540"/>
      <c r="B12" s="540"/>
      <c r="C12" s="540"/>
      <c r="D12" s="540"/>
      <c r="E12" s="540"/>
      <c r="F12" s="533" t="s">
        <v>276</v>
      </c>
    </row>
    <row r="13" spans="1:7" x14ac:dyDescent="0.25">
      <c r="A13" s="1091" t="s">
        <v>3</v>
      </c>
      <c r="B13" s="1092" t="s">
        <v>277</v>
      </c>
      <c r="C13" s="1093" t="s">
        <v>278</v>
      </c>
      <c r="D13" s="1094" t="s">
        <v>279</v>
      </c>
      <c r="E13" s="1095" t="s">
        <v>280</v>
      </c>
      <c r="F13" s="1096" t="s">
        <v>281</v>
      </c>
    </row>
    <row r="14" spans="1:7" x14ac:dyDescent="0.25">
      <c r="A14" s="1091"/>
      <c r="B14" s="1092"/>
      <c r="C14" s="1093"/>
      <c r="D14" s="1094"/>
      <c r="E14" s="1095"/>
      <c r="F14" s="1096"/>
    </row>
    <row r="15" spans="1:7" x14ac:dyDescent="0.25">
      <c r="A15" s="541"/>
      <c r="B15" s="542" t="s">
        <v>282</v>
      </c>
      <c r="C15" s="542"/>
      <c r="D15" s="541"/>
      <c r="E15" s="541"/>
      <c r="F15" s="541"/>
    </row>
    <row r="16" spans="1:7" ht="30" x14ac:dyDescent="0.25">
      <c r="A16" s="541" t="s">
        <v>190</v>
      </c>
      <c r="B16" s="543" t="s">
        <v>283</v>
      </c>
      <c r="C16" s="541" t="s">
        <v>284</v>
      </c>
      <c r="D16" s="541">
        <v>3</v>
      </c>
      <c r="E16" s="544" t="s">
        <v>285</v>
      </c>
      <c r="F16" s="541"/>
    </row>
    <row r="17" spans="1:6" ht="60" x14ac:dyDescent="0.25">
      <c r="A17" s="541" t="s">
        <v>191</v>
      </c>
      <c r="B17" s="543" t="s">
        <v>286</v>
      </c>
      <c r="C17" s="541" t="s">
        <v>287</v>
      </c>
      <c r="D17" s="541">
        <v>4.25</v>
      </c>
      <c r="E17" s="544" t="s">
        <v>288</v>
      </c>
      <c r="F17" s="541"/>
    </row>
    <row r="18" spans="1:6" ht="25.5" x14ac:dyDescent="0.25">
      <c r="A18" s="544" t="s">
        <v>193</v>
      </c>
      <c r="B18" s="545" t="s">
        <v>289</v>
      </c>
      <c r="C18" s="544" t="s">
        <v>287</v>
      </c>
      <c r="D18" s="541">
        <v>3.24</v>
      </c>
      <c r="E18" s="544" t="s">
        <v>290</v>
      </c>
      <c r="F18" s="541"/>
    </row>
    <row r="19" spans="1:6" ht="38.25" x14ac:dyDescent="0.25">
      <c r="A19" s="544" t="s">
        <v>195</v>
      </c>
      <c r="B19" s="546" t="s">
        <v>291</v>
      </c>
      <c r="C19" s="541" t="s">
        <v>287</v>
      </c>
      <c r="D19" s="541">
        <v>6.32</v>
      </c>
      <c r="E19" s="544" t="s">
        <v>292</v>
      </c>
      <c r="F19" s="541"/>
    </row>
    <row r="20" spans="1:6" ht="30" x14ac:dyDescent="0.25">
      <c r="A20" s="541"/>
      <c r="B20" s="547" t="s">
        <v>293</v>
      </c>
      <c r="C20" s="541"/>
      <c r="D20" s="541"/>
      <c r="E20" s="541"/>
      <c r="F20" s="541"/>
    </row>
    <row r="21" spans="1:6" ht="75" x14ac:dyDescent="0.25">
      <c r="A21" s="544" t="s">
        <v>197</v>
      </c>
      <c r="B21" s="543" t="s">
        <v>294</v>
      </c>
      <c r="C21" s="541" t="s">
        <v>295</v>
      </c>
      <c r="D21" s="541">
        <v>3.8780000000000001</v>
      </c>
      <c r="E21" s="541" t="s">
        <v>296</v>
      </c>
      <c r="F21" s="541" t="s">
        <v>297</v>
      </c>
    </row>
    <row r="22" spans="1:6" ht="45" x14ac:dyDescent="0.25">
      <c r="A22" s="544" t="s">
        <v>199</v>
      </c>
      <c r="B22" s="547" t="s">
        <v>298</v>
      </c>
      <c r="C22" s="541"/>
      <c r="D22" s="541"/>
      <c r="E22" s="544" t="s">
        <v>299</v>
      </c>
      <c r="F22" s="541"/>
    </row>
    <row r="23" spans="1:6" ht="45" x14ac:dyDescent="0.25">
      <c r="A23" s="541" t="s">
        <v>201</v>
      </c>
      <c r="B23" s="547" t="s">
        <v>300</v>
      </c>
      <c r="C23" s="548" t="s">
        <v>284</v>
      </c>
      <c r="D23" s="541">
        <v>3</v>
      </c>
      <c r="E23" s="541" t="s">
        <v>301</v>
      </c>
      <c r="F23" s="541" t="s">
        <v>302</v>
      </c>
    </row>
    <row r="24" spans="1:6" ht="30" x14ac:dyDescent="0.25">
      <c r="A24" s="544"/>
      <c r="B24" s="547" t="s">
        <v>303</v>
      </c>
      <c r="C24" s="541"/>
      <c r="D24" s="541"/>
      <c r="E24" s="541"/>
      <c r="F24" s="541"/>
    </row>
    <row r="25" spans="1:6" ht="45" x14ac:dyDescent="0.25">
      <c r="A25" s="544" t="s">
        <v>203</v>
      </c>
      <c r="B25" s="547" t="s">
        <v>304</v>
      </c>
      <c r="C25" s="541" t="s">
        <v>287</v>
      </c>
      <c r="D25" s="541">
        <v>9797.2999999999993</v>
      </c>
      <c r="E25" s="541">
        <v>550</v>
      </c>
      <c r="F25" s="541"/>
    </row>
    <row r="26" spans="1:6" ht="30" x14ac:dyDescent="0.25">
      <c r="A26" s="544" t="s">
        <v>305</v>
      </c>
      <c r="B26" s="547" t="s">
        <v>306</v>
      </c>
      <c r="C26" s="542"/>
      <c r="D26" s="541"/>
      <c r="E26" s="541">
        <v>958</v>
      </c>
      <c r="F26" s="541"/>
    </row>
    <row r="27" spans="1:6" x14ac:dyDescent="0.25">
      <c r="A27" s="541"/>
      <c r="B27" s="549" t="s">
        <v>4</v>
      </c>
      <c r="C27" s="542"/>
      <c r="D27" s="541"/>
      <c r="E27" s="550" t="s">
        <v>307</v>
      </c>
      <c r="F27" s="541"/>
    </row>
    <row r="29" spans="1:6" x14ac:dyDescent="0.25">
      <c r="B29" t="s">
        <v>308</v>
      </c>
    </row>
  </sheetData>
  <mergeCells count="8">
    <mergeCell ref="A9:XFD9"/>
    <mergeCell ref="A10:E10"/>
    <mergeCell ref="A13:A14"/>
    <mergeCell ref="B13:B14"/>
    <mergeCell ref="C13:C14"/>
    <mergeCell ref="D13:D14"/>
    <mergeCell ref="E13:E14"/>
    <mergeCell ref="F13:F1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73"/>
  <sheetViews>
    <sheetView workbookViewId="0">
      <selection activeCell="O3" sqref="O3"/>
    </sheetView>
  </sheetViews>
  <sheetFormatPr defaultColWidth="6.28515625" defaultRowHeight="15" x14ac:dyDescent="0.25"/>
  <cols>
    <col min="1" max="1" width="2.85546875" style="288" customWidth="1"/>
    <col min="2" max="2" width="31.85546875" style="288" customWidth="1"/>
    <col min="3" max="3" width="8.140625" style="288" customWidth="1"/>
    <col min="4" max="4" width="7.28515625" style="288" customWidth="1"/>
    <col min="5" max="6" width="7.42578125" style="288" customWidth="1"/>
    <col min="7" max="8" width="8.140625" style="288" customWidth="1"/>
    <col min="9" max="9" width="7.140625" style="288" customWidth="1"/>
    <col min="10" max="10" width="8.5703125" style="288" customWidth="1"/>
    <col min="11" max="11" width="7.42578125" style="288" customWidth="1"/>
    <col min="12" max="12" width="7.28515625" style="288" customWidth="1"/>
    <col min="13" max="13" width="5.140625" style="288" customWidth="1"/>
    <col min="14" max="14" width="4.7109375" style="288" customWidth="1"/>
    <col min="15" max="15" width="8.140625" style="288" customWidth="1"/>
    <col min="16" max="16" width="8" style="288" customWidth="1"/>
    <col min="17" max="17" width="8.140625" style="288" customWidth="1"/>
    <col min="18" max="18" width="8.28515625" style="288" customWidth="1"/>
    <col min="19" max="19" width="11.7109375" style="288" customWidth="1"/>
    <col min="20" max="247" width="9.140625" style="288" customWidth="1"/>
    <col min="248" max="248" width="2.85546875" style="288" customWidth="1"/>
    <col min="249" max="249" width="31.5703125" style="288" customWidth="1"/>
    <col min="250" max="250" width="8.140625" style="288" customWidth="1"/>
    <col min="251" max="251" width="7.28515625" style="288" customWidth="1"/>
    <col min="252" max="252" width="6.42578125" style="288" customWidth="1"/>
    <col min="253" max="253" width="6.28515625" style="288"/>
    <col min="254" max="254" width="2.85546875" style="288" customWidth="1"/>
    <col min="255" max="255" width="31.5703125" style="288" customWidth="1"/>
    <col min="256" max="256" width="8.140625" style="288" customWidth="1"/>
    <col min="257" max="257" width="7.28515625" style="288" customWidth="1"/>
    <col min="258" max="258" width="6.42578125" style="288" customWidth="1"/>
    <col min="259" max="259" width="6.28515625" style="288" customWidth="1"/>
    <col min="260" max="261" width="7.5703125" style="288" customWidth="1"/>
    <col min="262" max="263" width="7.140625" style="288" customWidth="1"/>
    <col min="264" max="264" width="7.42578125" style="288" customWidth="1"/>
    <col min="265" max="265" width="7.28515625" style="288" customWidth="1"/>
    <col min="266" max="266" width="5.140625" style="288" customWidth="1"/>
    <col min="267" max="267" width="4.7109375" style="288" customWidth="1"/>
    <col min="268" max="268" width="8.140625" style="288" customWidth="1"/>
    <col min="269" max="269" width="8" style="288" customWidth="1"/>
    <col min="270" max="270" width="8.140625" style="288" customWidth="1"/>
    <col min="271" max="271" width="8.28515625" style="288" customWidth="1"/>
    <col min="272" max="503" width="9.140625" style="288" customWidth="1"/>
    <col min="504" max="504" width="2.85546875" style="288" customWidth="1"/>
    <col min="505" max="505" width="31.5703125" style="288" customWidth="1"/>
    <col min="506" max="506" width="8.140625" style="288" customWidth="1"/>
    <col min="507" max="507" width="7.28515625" style="288" customWidth="1"/>
    <col min="508" max="508" width="6.42578125" style="288" customWidth="1"/>
    <col min="509" max="509" width="6.28515625" style="288"/>
    <col min="510" max="510" width="2.85546875" style="288" customWidth="1"/>
    <col min="511" max="511" width="31.5703125" style="288" customWidth="1"/>
    <col min="512" max="512" width="8.140625" style="288" customWidth="1"/>
    <col min="513" max="513" width="7.28515625" style="288" customWidth="1"/>
    <col min="514" max="514" width="6.42578125" style="288" customWidth="1"/>
    <col min="515" max="515" width="6.28515625" style="288" customWidth="1"/>
    <col min="516" max="517" width="7.5703125" style="288" customWidth="1"/>
    <col min="518" max="519" width="7.140625" style="288" customWidth="1"/>
    <col min="520" max="520" width="7.42578125" style="288" customWidth="1"/>
    <col min="521" max="521" width="7.28515625" style="288" customWidth="1"/>
    <col min="522" max="522" width="5.140625" style="288" customWidth="1"/>
    <col min="523" max="523" width="4.7109375" style="288" customWidth="1"/>
    <col min="524" max="524" width="8.140625" style="288" customWidth="1"/>
    <col min="525" max="525" width="8" style="288" customWidth="1"/>
    <col min="526" max="526" width="8.140625" style="288" customWidth="1"/>
    <col min="527" max="527" width="8.28515625" style="288" customWidth="1"/>
    <col min="528" max="759" width="9.140625" style="288" customWidth="1"/>
    <col min="760" max="760" width="2.85546875" style="288" customWidth="1"/>
    <col min="761" max="761" width="31.5703125" style="288" customWidth="1"/>
    <col min="762" max="762" width="8.140625" style="288" customWidth="1"/>
    <col min="763" max="763" width="7.28515625" style="288" customWidth="1"/>
    <col min="764" max="764" width="6.42578125" style="288" customWidth="1"/>
    <col min="765" max="765" width="6.28515625" style="288"/>
    <col min="766" max="766" width="2.85546875" style="288" customWidth="1"/>
    <col min="767" max="767" width="31.5703125" style="288" customWidth="1"/>
    <col min="768" max="768" width="8.140625" style="288" customWidth="1"/>
    <col min="769" max="769" width="7.28515625" style="288" customWidth="1"/>
    <col min="770" max="770" width="6.42578125" style="288" customWidth="1"/>
    <col min="771" max="771" width="6.28515625" style="288" customWidth="1"/>
    <col min="772" max="773" width="7.5703125" style="288" customWidth="1"/>
    <col min="774" max="775" width="7.140625" style="288" customWidth="1"/>
    <col min="776" max="776" width="7.42578125" style="288" customWidth="1"/>
    <col min="777" max="777" width="7.28515625" style="288" customWidth="1"/>
    <col min="778" max="778" width="5.140625" style="288" customWidth="1"/>
    <col min="779" max="779" width="4.7109375" style="288" customWidth="1"/>
    <col min="780" max="780" width="8.140625" style="288" customWidth="1"/>
    <col min="781" max="781" width="8" style="288" customWidth="1"/>
    <col min="782" max="782" width="8.140625" style="288" customWidth="1"/>
    <col min="783" max="783" width="8.28515625" style="288" customWidth="1"/>
    <col min="784" max="1015" width="9.140625" style="288" customWidth="1"/>
    <col min="1016" max="1016" width="2.85546875" style="288" customWidth="1"/>
    <col min="1017" max="1017" width="31.5703125" style="288" customWidth="1"/>
    <col min="1018" max="1018" width="8.140625" style="288" customWidth="1"/>
    <col min="1019" max="1019" width="7.28515625" style="288" customWidth="1"/>
    <col min="1020" max="1020" width="6.42578125" style="288" customWidth="1"/>
    <col min="1021" max="1021" width="6.28515625" style="288"/>
    <col min="1022" max="1022" width="2.85546875" style="288" customWidth="1"/>
    <col min="1023" max="1023" width="31.5703125" style="288" customWidth="1"/>
    <col min="1024" max="1024" width="8.140625" style="288" customWidth="1"/>
    <col min="1025" max="1025" width="7.28515625" style="288" customWidth="1"/>
    <col min="1026" max="1026" width="6.42578125" style="288" customWidth="1"/>
    <col min="1027" max="1027" width="6.28515625" style="288" customWidth="1"/>
    <col min="1028" max="1029" width="7.5703125" style="288" customWidth="1"/>
    <col min="1030" max="1031" width="7.140625" style="288" customWidth="1"/>
    <col min="1032" max="1032" width="7.42578125" style="288" customWidth="1"/>
    <col min="1033" max="1033" width="7.28515625" style="288" customWidth="1"/>
    <col min="1034" max="1034" width="5.140625" style="288" customWidth="1"/>
    <col min="1035" max="1035" width="4.7109375" style="288" customWidth="1"/>
    <col min="1036" max="1036" width="8.140625" style="288" customWidth="1"/>
    <col min="1037" max="1037" width="8" style="288" customWidth="1"/>
    <col min="1038" max="1038" width="8.140625" style="288" customWidth="1"/>
    <col min="1039" max="1039" width="8.28515625" style="288" customWidth="1"/>
    <col min="1040" max="1271" width="9.140625" style="288" customWidth="1"/>
    <col min="1272" max="1272" width="2.85546875" style="288" customWidth="1"/>
    <col min="1273" max="1273" width="31.5703125" style="288" customWidth="1"/>
    <col min="1274" max="1274" width="8.140625" style="288" customWidth="1"/>
    <col min="1275" max="1275" width="7.28515625" style="288" customWidth="1"/>
    <col min="1276" max="1276" width="6.42578125" style="288" customWidth="1"/>
    <col min="1277" max="1277" width="6.28515625" style="288"/>
    <col min="1278" max="1278" width="2.85546875" style="288" customWidth="1"/>
    <col min="1279" max="1279" width="31.5703125" style="288" customWidth="1"/>
    <col min="1280" max="1280" width="8.140625" style="288" customWidth="1"/>
    <col min="1281" max="1281" width="7.28515625" style="288" customWidth="1"/>
    <col min="1282" max="1282" width="6.42578125" style="288" customWidth="1"/>
    <col min="1283" max="1283" width="6.28515625" style="288" customWidth="1"/>
    <col min="1284" max="1285" width="7.5703125" style="288" customWidth="1"/>
    <col min="1286" max="1287" width="7.140625" style="288" customWidth="1"/>
    <col min="1288" max="1288" width="7.42578125" style="288" customWidth="1"/>
    <col min="1289" max="1289" width="7.28515625" style="288" customWidth="1"/>
    <col min="1290" max="1290" width="5.140625" style="288" customWidth="1"/>
    <col min="1291" max="1291" width="4.7109375" style="288" customWidth="1"/>
    <col min="1292" max="1292" width="8.140625" style="288" customWidth="1"/>
    <col min="1293" max="1293" width="8" style="288" customWidth="1"/>
    <col min="1294" max="1294" width="8.140625" style="288" customWidth="1"/>
    <col min="1295" max="1295" width="8.28515625" style="288" customWidth="1"/>
    <col min="1296" max="1527" width="9.140625" style="288" customWidth="1"/>
    <col min="1528" max="1528" width="2.85546875" style="288" customWidth="1"/>
    <col min="1529" max="1529" width="31.5703125" style="288" customWidth="1"/>
    <col min="1530" max="1530" width="8.140625" style="288" customWidth="1"/>
    <col min="1531" max="1531" width="7.28515625" style="288" customWidth="1"/>
    <col min="1532" max="1532" width="6.42578125" style="288" customWidth="1"/>
    <col min="1533" max="1533" width="6.28515625" style="288"/>
    <col min="1534" max="1534" width="2.85546875" style="288" customWidth="1"/>
    <col min="1535" max="1535" width="31.5703125" style="288" customWidth="1"/>
    <col min="1536" max="1536" width="8.140625" style="288" customWidth="1"/>
    <col min="1537" max="1537" width="7.28515625" style="288" customWidth="1"/>
    <col min="1538" max="1538" width="6.42578125" style="288" customWidth="1"/>
    <col min="1539" max="1539" width="6.28515625" style="288" customWidth="1"/>
    <col min="1540" max="1541" width="7.5703125" style="288" customWidth="1"/>
    <col min="1542" max="1543" width="7.140625" style="288" customWidth="1"/>
    <col min="1544" max="1544" width="7.42578125" style="288" customWidth="1"/>
    <col min="1545" max="1545" width="7.28515625" style="288" customWidth="1"/>
    <col min="1546" max="1546" width="5.140625" style="288" customWidth="1"/>
    <col min="1547" max="1547" width="4.7109375" style="288" customWidth="1"/>
    <col min="1548" max="1548" width="8.140625" style="288" customWidth="1"/>
    <col min="1549" max="1549" width="8" style="288" customWidth="1"/>
    <col min="1550" max="1550" width="8.140625" style="288" customWidth="1"/>
    <col min="1551" max="1551" width="8.28515625" style="288" customWidth="1"/>
    <col min="1552" max="1783" width="9.140625" style="288" customWidth="1"/>
    <col min="1784" max="1784" width="2.85546875" style="288" customWidth="1"/>
    <col min="1785" max="1785" width="31.5703125" style="288" customWidth="1"/>
    <col min="1786" max="1786" width="8.140625" style="288" customWidth="1"/>
    <col min="1787" max="1787" width="7.28515625" style="288" customWidth="1"/>
    <col min="1788" max="1788" width="6.42578125" style="288" customWidth="1"/>
    <col min="1789" max="1789" width="6.28515625" style="288"/>
    <col min="1790" max="1790" width="2.85546875" style="288" customWidth="1"/>
    <col min="1791" max="1791" width="31.5703125" style="288" customWidth="1"/>
    <col min="1792" max="1792" width="8.140625" style="288" customWidth="1"/>
    <col min="1793" max="1793" width="7.28515625" style="288" customWidth="1"/>
    <col min="1794" max="1794" width="6.42578125" style="288" customWidth="1"/>
    <col min="1795" max="1795" width="6.28515625" style="288" customWidth="1"/>
    <col min="1796" max="1797" width="7.5703125" style="288" customWidth="1"/>
    <col min="1798" max="1799" width="7.140625" style="288" customWidth="1"/>
    <col min="1800" max="1800" width="7.42578125" style="288" customWidth="1"/>
    <col min="1801" max="1801" width="7.28515625" style="288" customWidth="1"/>
    <col min="1802" max="1802" width="5.140625" style="288" customWidth="1"/>
    <col min="1803" max="1803" width="4.7109375" style="288" customWidth="1"/>
    <col min="1804" max="1804" width="8.140625" style="288" customWidth="1"/>
    <col min="1805" max="1805" width="8" style="288" customWidth="1"/>
    <col min="1806" max="1806" width="8.140625" style="288" customWidth="1"/>
    <col min="1807" max="1807" width="8.28515625" style="288" customWidth="1"/>
    <col min="1808" max="2039" width="9.140625" style="288" customWidth="1"/>
    <col min="2040" max="2040" width="2.85546875" style="288" customWidth="1"/>
    <col min="2041" max="2041" width="31.5703125" style="288" customWidth="1"/>
    <col min="2042" max="2042" width="8.140625" style="288" customWidth="1"/>
    <col min="2043" max="2043" width="7.28515625" style="288" customWidth="1"/>
    <col min="2044" max="2044" width="6.42578125" style="288" customWidth="1"/>
    <col min="2045" max="2045" width="6.28515625" style="288"/>
    <col min="2046" max="2046" width="2.85546875" style="288" customWidth="1"/>
    <col min="2047" max="2047" width="31.5703125" style="288" customWidth="1"/>
    <col min="2048" max="2048" width="8.140625" style="288" customWidth="1"/>
    <col min="2049" max="2049" width="7.28515625" style="288" customWidth="1"/>
    <col min="2050" max="2050" width="6.42578125" style="288" customWidth="1"/>
    <col min="2051" max="2051" width="6.28515625" style="288" customWidth="1"/>
    <col min="2052" max="2053" width="7.5703125" style="288" customWidth="1"/>
    <col min="2054" max="2055" width="7.140625" style="288" customWidth="1"/>
    <col min="2056" max="2056" width="7.42578125" style="288" customWidth="1"/>
    <col min="2057" max="2057" width="7.28515625" style="288" customWidth="1"/>
    <col min="2058" max="2058" width="5.140625" style="288" customWidth="1"/>
    <col min="2059" max="2059" width="4.7109375" style="288" customWidth="1"/>
    <col min="2060" max="2060" width="8.140625" style="288" customWidth="1"/>
    <col min="2061" max="2061" width="8" style="288" customWidth="1"/>
    <col min="2062" max="2062" width="8.140625" style="288" customWidth="1"/>
    <col min="2063" max="2063" width="8.28515625" style="288" customWidth="1"/>
    <col min="2064" max="2295" width="9.140625" style="288" customWidth="1"/>
    <col min="2296" max="2296" width="2.85546875" style="288" customWidth="1"/>
    <col min="2297" max="2297" width="31.5703125" style="288" customWidth="1"/>
    <col min="2298" max="2298" width="8.140625" style="288" customWidth="1"/>
    <col min="2299" max="2299" width="7.28515625" style="288" customWidth="1"/>
    <col min="2300" max="2300" width="6.42578125" style="288" customWidth="1"/>
    <col min="2301" max="2301" width="6.28515625" style="288"/>
    <col min="2302" max="2302" width="2.85546875" style="288" customWidth="1"/>
    <col min="2303" max="2303" width="31.5703125" style="288" customWidth="1"/>
    <col min="2304" max="2304" width="8.140625" style="288" customWidth="1"/>
    <col min="2305" max="2305" width="7.28515625" style="288" customWidth="1"/>
    <col min="2306" max="2306" width="6.42578125" style="288" customWidth="1"/>
    <col min="2307" max="2307" width="6.28515625" style="288" customWidth="1"/>
    <col min="2308" max="2309" width="7.5703125" style="288" customWidth="1"/>
    <col min="2310" max="2311" width="7.140625" style="288" customWidth="1"/>
    <col min="2312" max="2312" width="7.42578125" style="288" customWidth="1"/>
    <col min="2313" max="2313" width="7.28515625" style="288" customWidth="1"/>
    <col min="2314" max="2314" width="5.140625" style="288" customWidth="1"/>
    <col min="2315" max="2315" width="4.7109375" style="288" customWidth="1"/>
    <col min="2316" max="2316" width="8.140625" style="288" customWidth="1"/>
    <col min="2317" max="2317" width="8" style="288" customWidth="1"/>
    <col min="2318" max="2318" width="8.140625" style="288" customWidth="1"/>
    <col min="2319" max="2319" width="8.28515625" style="288" customWidth="1"/>
    <col min="2320" max="2551" width="9.140625" style="288" customWidth="1"/>
    <col min="2552" max="2552" width="2.85546875" style="288" customWidth="1"/>
    <col min="2553" max="2553" width="31.5703125" style="288" customWidth="1"/>
    <col min="2554" max="2554" width="8.140625" style="288" customWidth="1"/>
    <col min="2555" max="2555" width="7.28515625" style="288" customWidth="1"/>
    <col min="2556" max="2556" width="6.42578125" style="288" customWidth="1"/>
    <col min="2557" max="2557" width="6.28515625" style="288"/>
    <col min="2558" max="2558" width="2.85546875" style="288" customWidth="1"/>
    <col min="2559" max="2559" width="31.5703125" style="288" customWidth="1"/>
    <col min="2560" max="2560" width="8.140625" style="288" customWidth="1"/>
    <col min="2561" max="2561" width="7.28515625" style="288" customWidth="1"/>
    <col min="2562" max="2562" width="6.42578125" style="288" customWidth="1"/>
    <col min="2563" max="2563" width="6.28515625" style="288" customWidth="1"/>
    <col min="2564" max="2565" width="7.5703125" style="288" customWidth="1"/>
    <col min="2566" max="2567" width="7.140625" style="288" customWidth="1"/>
    <col min="2568" max="2568" width="7.42578125" style="288" customWidth="1"/>
    <col min="2569" max="2569" width="7.28515625" style="288" customWidth="1"/>
    <col min="2570" max="2570" width="5.140625" style="288" customWidth="1"/>
    <col min="2571" max="2571" width="4.7109375" style="288" customWidth="1"/>
    <col min="2572" max="2572" width="8.140625" style="288" customWidth="1"/>
    <col min="2573" max="2573" width="8" style="288" customWidth="1"/>
    <col min="2574" max="2574" width="8.140625" style="288" customWidth="1"/>
    <col min="2575" max="2575" width="8.28515625" style="288" customWidth="1"/>
    <col min="2576" max="2807" width="9.140625" style="288" customWidth="1"/>
    <col min="2808" max="2808" width="2.85546875" style="288" customWidth="1"/>
    <col min="2809" max="2809" width="31.5703125" style="288" customWidth="1"/>
    <col min="2810" max="2810" width="8.140625" style="288" customWidth="1"/>
    <col min="2811" max="2811" width="7.28515625" style="288" customWidth="1"/>
    <col min="2812" max="2812" width="6.42578125" style="288" customWidth="1"/>
    <col min="2813" max="2813" width="6.28515625" style="288"/>
    <col min="2814" max="2814" width="2.85546875" style="288" customWidth="1"/>
    <col min="2815" max="2815" width="31.5703125" style="288" customWidth="1"/>
    <col min="2816" max="2816" width="8.140625" style="288" customWidth="1"/>
    <col min="2817" max="2817" width="7.28515625" style="288" customWidth="1"/>
    <col min="2818" max="2818" width="6.42578125" style="288" customWidth="1"/>
    <col min="2819" max="2819" width="6.28515625" style="288" customWidth="1"/>
    <col min="2820" max="2821" width="7.5703125" style="288" customWidth="1"/>
    <col min="2822" max="2823" width="7.140625" style="288" customWidth="1"/>
    <col min="2824" max="2824" width="7.42578125" style="288" customWidth="1"/>
    <col min="2825" max="2825" width="7.28515625" style="288" customWidth="1"/>
    <col min="2826" max="2826" width="5.140625" style="288" customWidth="1"/>
    <col min="2827" max="2827" width="4.7109375" style="288" customWidth="1"/>
    <col min="2828" max="2828" width="8.140625" style="288" customWidth="1"/>
    <col min="2829" max="2829" width="8" style="288" customWidth="1"/>
    <col min="2830" max="2830" width="8.140625" style="288" customWidth="1"/>
    <col min="2831" max="2831" width="8.28515625" style="288" customWidth="1"/>
    <col min="2832" max="3063" width="9.140625" style="288" customWidth="1"/>
    <col min="3064" max="3064" width="2.85546875" style="288" customWidth="1"/>
    <col min="3065" max="3065" width="31.5703125" style="288" customWidth="1"/>
    <col min="3066" max="3066" width="8.140625" style="288" customWidth="1"/>
    <col min="3067" max="3067" width="7.28515625" style="288" customWidth="1"/>
    <col min="3068" max="3068" width="6.42578125" style="288" customWidth="1"/>
    <col min="3069" max="3069" width="6.28515625" style="288"/>
    <col min="3070" max="3070" width="2.85546875" style="288" customWidth="1"/>
    <col min="3071" max="3071" width="31.5703125" style="288" customWidth="1"/>
    <col min="3072" max="3072" width="8.140625" style="288" customWidth="1"/>
    <col min="3073" max="3073" width="7.28515625" style="288" customWidth="1"/>
    <col min="3074" max="3074" width="6.42578125" style="288" customWidth="1"/>
    <col min="3075" max="3075" width="6.28515625" style="288" customWidth="1"/>
    <col min="3076" max="3077" width="7.5703125" style="288" customWidth="1"/>
    <col min="3078" max="3079" width="7.140625" style="288" customWidth="1"/>
    <col min="3080" max="3080" width="7.42578125" style="288" customWidth="1"/>
    <col min="3081" max="3081" width="7.28515625" style="288" customWidth="1"/>
    <col min="3082" max="3082" width="5.140625" style="288" customWidth="1"/>
    <col min="3083" max="3083" width="4.7109375" style="288" customWidth="1"/>
    <col min="3084" max="3084" width="8.140625" style="288" customWidth="1"/>
    <col min="3085" max="3085" width="8" style="288" customWidth="1"/>
    <col min="3086" max="3086" width="8.140625" style="288" customWidth="1"/>
    <col min="3087" max="3087" width="8.28515625" style="288" customWidth="1"/>
    <col min="3088" max="3319" width="9.140625" style="288" customWidth="1"/>
    <col min="3320" max="3320" width="2.85546875" style="288" customWidth="1"/>
    <col min="3321" max="3321" width="31.5703125" style="288" customWidth="1"/>
    <col min="3322" max="3322" width="8.140625" style="288" customWidth="1"/>
    <col min="3323" max="3323" width="7.28515625" style="288" customWidth="1"/>
    <col min="3324" max="3324" width="6.42578125" style="288" customWidth="1"/>
    <col min="3325" max="3325" width="6.28515625" style="288"/>
    <col min="3326" max="3326" width="2.85546875" style="288" customWidth="1"/>
    <col min="3327" max="3327" width="31.5703125" style="288" customWidth="1"/>
    <col min="3328" max="3328" width="8.140625" style="288" customWidth="1"/>
    <col min="3329" max="3329" width="7.28515625" style="288" customWidth="1"/>
    <col min="3330" max="3330" width="6.42578125" style="288" customWidth="1"/>
    <col min="3331" max="3331" width="6.28515625" style="288" customWidth="1"/>
    <col min="3332" max="3333" width="7.5703125" style="288" customWidth="1"/>
    <col min="3334" max="3335" width="7.140625" style="288" customWidth="1"/>
    <col min="3336" max="3336" width="7.42578125" style="288" customWidth="1"/>
    <col min="3337" max="3337" width="7.28515625" style="288" customWidth="1"/>
    <col min="3338" max="3338" width="5.140625" style="288" customWidth="1"/>
    <col min="3339" max="3339" width="4.7109375" style="288" customWidth="1"/>
    <col min="3340" max="3340" width="8.140625" style="288" customWidth="1"/>
    <col min="3341" max="3341" width="8" style="288" customWidth="1"/>
    <col min="3342" max="3342" width="8.140625" style="288" customWidth="1"/>
    <col min="3343" max="3343" width="8.28515625" style="288" customWidth="1"/>
    <col min="3344" max="3575" width="9.140625" style="288" customWidth="1"/>
    <col min="3576" max="3576" width="2.85546875" style="288" customWidth="1"/>
    <col min="3577" max="3577" width="31.5703125" style="288" customWidth="1"/>
    <col min="3578" max="3578" width="8.140625" style="288" customWidth="1"/>
    <col min="3579" max="3579" width="7.28515625" style="288" customWidth="1"/>
    <col min="3580" max="3580" width="6.42578125" style="288" customWidth="1"/>
    <col min="3581" max="3581" width="6.28515625" style="288"/>
    <col min="3582" max="3582" width="2.85546875" style="288" customWidth="1"/>
    <col min="3583" max="3583" width="31.5703125" style="288" customWidth="1"/>
    <col min="3584" max="3584" width="8.140625" style="288" customWidth="1"/>
    <col min="3585" max="3585" width="7.28515625" style="288" customWidth="1"/>
    <col min="3586" max="3586" width="6.42578125" style="288" customWidth="1"/>
    <col min="3587" max="3587" width="6.28515625" style="288" customWidth="1"/>
    <col min="3588" max="3589" width="7.5703125" style="288" customWidth="1"/>
    <col min="3590" max="3591" width="7.140625" style="288" customWidth="1"/>
    <col min="3592" max="3592" width="7.42578125" style="288" customWidth="1"/>
    <col min="3593" max="3593" width="7.28515625" style="288" customWidth="1"/>
    <col min="3594" max="3594" width="5.140625" style="288" customWidth="1"/>
    <col min="3595" max="3595" width="4.7109375" style="288" customWidth="1"/>
    <col min="3596" max="3596" width="8.140625" style="288" customWidth="1"/>
    <col min="3597" max="3597" width="8" style="288" customWidth="1"/>
    <col min="3598" max="3598" width="8.140625" style="288" customWidth="1"/>
    <col min="3599" max="3599" width="8.28515625" style="288" customWidth="1"/>
    <col min="3600" max="3831" width="9.140625" style="288" customWidth="1"/>
    <col min="3832" max="3832" width="2.85546875" style="288" customWidth="1"/>
    <col min="3833" max="3833" width="31.5703125" style="288" customWidth="1"/>
    <col min="3834" max="3834" width="8.140625" style="288" customWidth="1"/>
    <col min="3835" max="3835" width="7.28515625" style="288" customWidth="1"/>
    <col min="3836" max="3836" width="6.42578125" style="288" customWidth="1"/>
    <col min="3837" max="3837" width="6.28515625" style="288"/>
    <col min="3838" max="3838" width="2.85546875" style="288" customWidth="1"/>
    <col min="3839" max="3839" width="31.5703125" style="288" customWidth="1"/>
    <col min="3840" max="3840" width="8.140625" style="288" customWidth="1"/>
    <col min="3841" max="3841" width="7.28515625" style="288" customWidth="1"/>
    <col min="3842" max="3842" width="6.42578125" style="288" customWidth="1"/>
    <col min="3843" max="3843" width="6.28515625" style="288" customWidth="1"/>
    <col min="3844" max="3845" width="7.5703125" style="288" customWidth="1"/>
    <col min="3846" max="3847" width="7.140625" style="288" customWidth="1"/>
    <col min="3848" max="3848" width="7.42578125" style="288" customWidth="1"/>
    <col min="3849" max="3849" width="7.28515625" style="288" customWidth="1"/>
    <col min="3850" max="3850" width="5.140625" style="288" customWidth="1"/>
    <col min="3851" max="3851" width="4.7109375" style="288" customWidth="1"/>
    <col min="3852" max="3852" width="8.140625" style="288" customWidth="1"/>
    <col min="3853" max="3853" width="8" style="288" customWidth="1"/>
    <col min="3854" max="3854" width="8.140625" style="288" customWidth="1"/>
    <col min="3855" max="3855" width="8.28515625" style="288" customWidth="1"/>
    <col min="3856" max="4087" width="9.140625" style="288" customWidth="1"/>
    <col min="4088" max="4088" width="2.85546875" style="288" customWidth="1"/>
    <col min="4089" max="4089" width="31.5703125" style="288" customWidth="1"/>
    <col min="4090" max="4090" width="8.140625" style="288" customWidth="1"/>
    <col min="4091" max="4091" width="7.28515625" style="288" customWidth="1"/>
    <col min="4092" max="4092" width="6.42578125" style="288" customWidth="1"/>
    <col min="4093" max="4093" width="6.28515625" style="288"/>
    <col min="4094" max="4094" width="2.85546875" style="288" customWidth="1"/>
    <col min="4095" max="4095" width="31.5703125" style="288" customWidth="1"/>
    <col min="4096" max="4096" width="8.140625" style="288" customWidth="1"/>
    <col min="4097" max="4097" width="7.28515625" style="288" customWidth="1"/>
    <col min="4098" max="4098" width="6.42578125" style="288" customWidth="1"/>
    <col min="4099" max="4099" width="6.28515625" style="288" customWidth="1"/>
    <col min="4100" max="4101" width="7.5703125" style="288" customWidth="1"/>
    <col min="4102" max="4103" width="7.140625" style="288" customWidth="1"/>
    <col min="4104" max="4104" width="7.42578125" style="288" customWidth="1"/>
    <col min="4105" max="4105" width="7.28515625" style="288" customWidth="1"/>
    <col min="4106" max="4106" width="5.140625" style="288" customWidth="1"/>
    <col min="4107" max="4107" width="4.7109375" style="288" customWidth="1"/>
    <col min="4108" max="4108" width="8.140625" style="288" customWidth="1"/>
    <col min="4109" max="4109" width="8" style="288" customWidth="1"/>
    <col min="4110" max="4110" width="8.140625" style="288" customWidth="1"/>
    <col min="4111" max="4111" width="8.28515625" style="288" customWidth="1"/>
    <col min="4112" max="4343" width="9.140625" style="288" customWidth="1"/>
    <col min="4344" max="4344" width="2.85546875" style="288" customWidth="1"/>
    <col min="4345" max="4345" width="31.5703125" style="288" customWidth="1"/>
    <col min="4346" max="4346" width="8.140625" style="288" customWidth="1"/>
    <col min="4347" max="4347" width="7.28515625" style="288" customWidth="1"/>
    <col min="4348" max="4348" width="6.42578125" style="288" customWidth="1"/>
    <col min="4349" max="4349" width="6.28515625" style="288"/>
    <col min="4350" max="4350" width="2.85546875" style="288" customWidth="1"/>
    <col min="4351" max="4351" width="31.5703125" style="288" customWidth="1"/>
    <col min="4352" max="4352" width="8.140625" style="288" customWidth="1"/>
    <col min="4353" max="4353" width="7.28515625" style="288" customWidth="1"/>
    <col min="4354" max="4354" width="6.42578125" style="288" customWidth="1"/>
    <col min="4355" max="4355" width="6.28515625" style="288" customWidth="1"/>
    <col min="4356" max="4357" width="7.5703125" style="288" customWidth="1"/>
    <col min="4358" max="4359" width="7.140625" style="288" customWidth="1"/>
    <col min="4360" max="4360" width="7.42578125" style="288" customWidth="1"/>
    <col min="4361" max="4361" width="7.28515625" style="288" customWidth="1"/>
    <col min="4362" max="4362" width="5.140625" style="288" customWidth="1"/>
    <col min="4363" max="4363" width="4.7109375" style="288" customWidth="1"/>
    <col min="4364" max="4364" width="8.140625" style="288" customWidth="1"/>
    <col min="4365" max="4365" width="8" style="288" customWidth="1"/>
    <col min="4366" max="4366" width="8.140625" style="288" customWidth="1"/>
    <col min="4367" max="4367" width="8.28515625" style="288" customWidth="1"/>
    <col min="4368" max="4599" width="9.140625" style="288" customWidth="1"/>
    <col min="4600" max="4600" width="2.85546875" style="288" customWidth="1"/>
    <col min="4601" max="4601" width="31.5703125" style="288" customWidth="1"/>
    <col min="4602" max="4602" width="8.140625" style="288" customWidth="1"/>
    <col min="4603" max="4603" width="7.28515625" style="288" customWidth="1"/>
    <col min="4604" max="4604" width="6.42578125" style="288" customWidth="1"/>
    <col min="4605" max="4605" width="6.28515625" style="288"/>
    <col min="4606" max="4606" width="2.85546875" style="288" customWidth="1"/>
    <col min="4607" max="4607" width="31.5703125" style="288" customWidth="1"/>
    <col min="4608" max="4608" width="8.140625" style="288" customWidth="1"/>
    <col min="4609" max="4609" width="7.28515625" style="288" customWidth="1"/>
    <col min="4610" max="4610" width="6.42578125" style="288" customWidth="1"/>
    <col min="4611" max="4611" width="6.28515625" style="288" customWidth="1"/>
    <col min="4612" max="4613" width="7.5703125" style="288" customWidth="1"/>
    <col min="4614" max="4615" width="7.140625" style="288" customWidth="1"/>
    <col min="4616" max="4616" width="7.42578125" style="288" customWidth="1"/>
    <col min="4617" max="4617" width="7.28515625" style="288" customWidth="1"/>
    <col min="4618" max="4618" width="5.140625" style="288" customWidth="1"/>
    <col min="4619" max="4619" width="4.7109375" style="288" customWidth="1"/>
    <col min="4620" max="4620" width="8.140625" style="288" customWidth="1"/>
    <col min="4621" max="4621" width="8" style="288" customWidth="1"/>
    <col min="4622" max="4622" width="8.140625" style="288" customWidth="1"/>
    <col min="4623" max="4623" width="8.28515625" style="288" customWidth="1"/>
    <col min="4624" max="4855" width="9.140625" style="288" customWidth="1"/>
    <col min="4856" max="4856" width="2.85546875" style="288" customWidth="1"/>
    <col min="4857" max="4857" width="31.5703125" style="288" customWidth="1"/>
    <col min="4858" max="4858" width="8.140625" style="288" customWidth="1"/>
    <col min="4859" max="4859" width="7.28515625" style="288" customWidth="1"/>
    <col min="4860" max="4860" width="6.42578125" style="288" customWidth="1"/>
    <col min="4861" max="4861" width="6.28515625" style="288"/>
    <col min="4862" max="4862" width="2.85546875" style="288" customWidth="1"/>
    <col min="4863" max="4863" width="31.5703125" style="288" customWidth="1"/>
    <col min="4864" max="4864" width="8.140625" style="288" customWidth="1"/>
    <col min="4865" max="4865" width="7.28515625" style="288" customWidth="1"/>
    <col min="4866" max="4866" width="6.42578125" style="288" customWidth="1"/>
    <col min="4867" max="4867" width="6.28515625" style="288" customWidth="1"/>
    <col min="4868" max="4869" width="7.5703125" style="288" customWidth="1"/>
    <col min="4870" max="4871" width="7.140625" style="288" customWidth="1"/>
    <col min="4872" max="4872" width="7.42578125" style="288" customWidth="1"/>
    <col min="4873" max="4873" width="7.28515625" style="288" customWidth="1"/>
    <col min="4874" max="4874" width="5.140625" style="288" customWidth="1"/>
    <col min="4875" max="4875" width="4.7109375" style="288" customWidth="1"/>
    <col min="4876" max="4876" width="8.140625" style="288" customWidth="1"/>
    <col min="4877" max="4877" width="8" style="288" customWidth="1"/>
    <col min="4878" max="4878" width="8.140625" style="288" customWidth="1"/>
    <col min="4879" max="4879" width="8.28515625" style="288" customWidth="1"/>
    <col min="4880" max="5111" width="9.140625" style="288" customWidth="1"/>
    <col min="5112" max="5112" width="2.85546875" style="288" customWidth="1"/>
    <col min="5113" max="5113" width="31.5703125" style="288" customWidth="1"/>
    <col min="5114" max="5114" width="8.140625" style="288" customWidth="1"/>
    <col min="5115" max="5115" width="7.28515625" style="288" customWidth="1"/>
    <col min="5116" max="5116" width="6.42578125" style="288" customWidth="1"/>
    <col min="5117" max="5117" width="6.28515625" style="288"/>
    <col min="5118" max="5118" width="2.85546875" style="288" customWidth="1"/>
    <col min="5119" max="5119" width="31.5703125" style="288" customWidth="1"/>
    <col min="5120" max="5120" width="8.140625" style="288" customWidth="1"/>
    <col min="5121" max="5121" width="7.28515625" style="288" customWidth="1"/>
    <col min="5122" max="5122" width="6.42578125" style="288" customWidth="1"/>
    <col min="5123" max="5123" width="6.28515625" style="288" customWidth="1"/>
    <col min="5124" max="5125" width="7.5703125" style="288" customWidth="1"/>
    <col min="5126" max="5127" width="7.140625" style="288" customWidth="1"/>
    <col min="5128" max="5128" width="7.42578125" style="288" customWidth="1"/>
    <col min="5129" max="5129" width="7.28515625" style="288" customWidth="1"/>
    <col min="5130" max="5130" width="5.140625" style="288" customWidth="1"/>
    <col min="5131" max="5131" width="4.7109375" style="288" customWidth="1"/>
    <col min="5132" max="5132" width="8.140625" style="288" customWidth="1"/>
    <col min="5133" max="5133" width="8" style="288" customWidth="1"/>
    <col min="5134" max="5134" width="8.140625" style="288" customWidth="1"/>
    <col min="5135" max="5135" width="8.28515625" style="288" customWidth="1"/>
    <col min="5136" max="5367" width="9.140625" style="288" customWidth="1"/>
    <col min="5368" max="5368" width="2.85546875" style="288" customWidth="1"/>
    <col min="5369" max="5369" width="31.5703125" style="288" customWidth="1"/>
    <col min="5370" max="5370" width="8.140625" style="288" customWidth="1"/>
    <col min="5371" max="5371" width="7.28515625" style="288" customWidth="1"/>
    <col min="5372" max="5372" width="6.42578125" style="288" customWidth="1"/>
    <col min="5373" max="5373" width="6.28515625" style="288"/>
    <col min="5374" max="5374" width="2.85546875" style="288" customWidth="1"/>
    <col min="5375" max="5375" width="31.5703125" style="288" customWidth="1"/>
    <col min="5376" max="5376" width="8.140625" style="288" customWidth="1"/>
    <col min="5377" max="5377" width="7.28515625" style="288" customWidth="1"/>
    <col min="5378" max="5378" width="6.42578125" style="288" customWidth="1"/>
    <col min="5379" max="5379" width="6.28515625" style="288" customWidth="1"/>
    <col min="5380" max="5381" width="7.5703125" style="288" customWidth="1"/>
    <col min="5382" max="5383" width="7.140625" style="288" customWidth="1"/>
    <col min="5384" max="5384" width="7.42578125" style="288" customWidth="1"/>
    <col min="5385" max="5385" width="7.28515625" style="288" customWidth="1"/>
    <col min="5386" max="5386" width="5.140625" style="288" customWidth="1"/>
    <col min="5387" max="5387" width="4.7109375" style="288" customWidth="1"/>
    <col min="5388" max="5388" width="8.140625" style="288" customWidth="1"/>
    <col min="5389" max="5389" width="8" style="288" customWidth="1"/>
    <col min="5390" max="5390" width="8.140625" style="288" customWidth="1"/>
    <col min="5391" max="5391" width="8.28515625" style="288" customWidth="1"/>
    <col min="5392" max="5623" width="9.140625" style="288" customWidth="1"/>
    <col min="5624" max="5624" width="2.85546875" style="288" customWidth="1"/>
    <col min="5625" max="5625" width="31.5703125" style="288" customWidth="1"/>
    <col min="5626" max="5626" width="8.140625" style="288" customWidth="1"/>
    <col min="5627" max="5627" width="7.28515625" style="288" customWidth="1"/>
    <col min="5628" max="5628" width="6.42578125" style="288" customWidth="1"/>
    <col min="5629" max="5629" width="6.28515625" style="288"/>
    <col min="5630" max="5630" width="2.85546875" style="288" customWidth="1"/>
    <col min="5631" max="5631" width="31.5703125" style="288" customWidth="1"/>
    <col min="5632" max="5632" width="8.140625" style="288" customWidth="1"/>
    <col min="5633" max="5633" width="7.28515625" style="288" customWidth="1"/>
    <col min="5634" max="5634" width="6.42578125" style="288" customWidth="1"/>
    <col min="5635" max="5635" width="6.28515625" style="288" customWidth="1"/>
    <col min="5636" max="5637" width="7.5703125" style="288" customWidth="1"/>
    <col min="5638" max="5639" width="7.140625" style="288" customWidth="1"/>
    <col min="5640" max="5640" width="7.42578125" style="288" customWidth="1"/>
    <col min="5641" max="5641" width="7.28515625" style="288" customWidth="1"/>
    <col min="5642" max="5642" width="5.140625" style="288" customWidth="1"/>
    <col min="5643" max="5643" width="4.7109375" style="288" customWidth="1"/>
    <col min="5644" max="5644" width="8.140625" style="288" customWidth="1"/>
    <col min="5645" max="5645" width="8" style="288" customWidth="1"/>
    <col min="5646" max="5646" width="8.140625" style="288" customWidth="1"/>
    <col min="5647" max="5647" width="8.28515625" style="288" customWidth="1"/>
    <col min="5648" max="5879" width="9.140625" style="288" customWidth="1"/>
    <col min="5880" max="5880" width="2.85546875" style="288" customWidth="1"/>
    <col min="5881" max="5881" width="31.5703125" style="288" customWidth="1"/>
    <col min="5882" max="5882" width="8.140625" style="288" customWidth="1"/>
    <col min="5883" max="5883" width="7.28515625" style="288" customWidth="1"/>
    <col min="5884" max="5884" width="6.42578125" style="288" customWidth="1"/>
    <col min="5885" max="5885" width="6.28515625" style="288"/>
    <col min="5886" max="5886" width="2.85546875" style="288" customWidth="1"/>
    <col min="5887" max="5887" width="31.5703125" style="288" customWidth="1"/>
    <col min="5888" max="5888" width="8.140625" style="288" customWidth="1"/>
    <col min="5889" max="5889" width="7.28515625" style="288" customWidth="1"/>
    <col min="5890" max="5890" width="6.42578125" style="288" customWidth="1"/>
    <col min="5891" max="5891" width="6.28515625" style="288" customWidth="1"/>
    <col min="5892" max="5893" width="7.5703125" style="288" customWidth="1"/>
    <col min="5894" max="5895" width="7.140625" style="288" customWidth="1"/>
    <col min="5896" max="5896" width="7.42578125" style="288" customWidth="1"/>
    <col min="5897" max="5897" width="7.28515625" style="288" customWidth="1"/>
    <col min="5898" max="5898" width="5.140625" style="288" customWidth="1"/>
    <col min="5899" max="5899" width="4.7109375" style="288" customWidth="1"/>
    <col min="5900" max="5900" width="8.140625" style="288" customWidth="1"/>
    <col min="5901" max="5901" width="8" style="288" customWidth="1"/>
    <col min="5902" max="5902" width="8.140625" style="288" customWidth="1"/>
    <col min="5903" max="5903" width="8.28515625" style="288" customWidth="1"/>
    <col min="5904" max="6135" width="9.140625" style="288" customWidth="1"/>
    <col min="6136" max="6136" width="2.85546875" style="288" customWidth="1"/>
    <col min="6137" max="6137" width="31.5703125" style="288" customWidth="1"/>
    <col min="6138" max="6138" width="8.140625" style="288" customWidth="1"/>
    <col min="6139" max="6139" width="7.28515625" style="288" customWidth="1"/>
    <col min="6140" max="6140" width="6.42578125" style="288" customWidth="1"/>
    <col min="6141" max="6141" width="6.28515625" style="288"/>
    <col min="6142" max="6142" width="2.85546875" style="288" customWidth="1"/>
    <col min="6143" max="6143" width="31.5703125" style="288" customWidth="1"/>
    <col min="6144" max="6144" width="8.140625" style="288" customWidth="1"/>
    <col min="6145" max="6145" width="7.28515625" style="288" customWidth="1"/>
    <col min="6146" max="6146" width="6.42578125" style="288" customWidth="1"/>
    <col min="6147" max="6147" width="6.28515625" style="288" customWidth="1"/>
    <col min="6148" max="6149" width="7.5703125" style="288" customWidth="1"/>
    <col min="6150" max="6151" width="7.140625" style="288" customWidth="1"/>
    <col min="6152" max="6152" width="7.42578125" style="288" customWidth="1"/>
    <col min="6153" max="6153" width="7.28515625" style="288" customWidth="1"/>
    <col min="6154" max="6154" width="5.140625" style="288" customWidth="1"/>
    <col min="6155" max="6155" width="4.7109375" style="288" customWidth="1"/>
    <col min="6156" max="6156" width="8.140625" style="288" customWidth="1"/>
    <col min="6157" max="6157" width="8" style="288" customWidth="1"/>
    <col min="6158" max="6158" width="8.140625" style="288" customWidth="1"/>
    <col min="6159" max="6159" width="8.28515625" style="288" customWidth="1"/>
    <col min="6160" max="6391" width="9.140625" style="288" customWidth="1"/>
    <col min="6392" max="6392" width="2.85546875" style="288" customWidth="1"/>
    <col min="6393" max="6393" width="31.5703125" style="288" customWidth="1"/>
    <col min="6394" max="6394" width="8.140625" style="288" customWidth="1"/>
    <col min="6395" max="6395" width="7.28515625" style="288" customWidth="1"/>
    <col min="6396" max="6396" width="6.42578125" style="288" customWidth="1"/>
    <col min="6397" max="6397" width="6.28515625" style="288"/>
    <col min="6398" max="6398" width="2.85546875" style="288" customWidth="1"/>
    <col min="6399" max="6399" width="31.5703125" style="288" customWidth="1"/>
    <col min="6400" max="6400" width="8.140625" style="288" customWidth="1"/>
    <col min="6401" max="6401" width="7.28515625" style="288" customWidth="1"/>
    <col min="6402" max="6402" width="6.42578125" style="288" customWidth="1"/>
    <col min="6403" max="6403" width="6.28515625" style="288" customWidth="1"/>
    <col min="6404" max="6405" width="7.5703125" style="288" customWidth="1"/>
    <col min="6406" max="6407" width="7.140625" style="288" customWidth="1"/>
    <col min="6408" max="6408" width="7.42578125" style="288" customWidth="1"/>
    <col min="6409" max="6409" width="7.28515625" style="288" customWidth="1"/>
    <col min="6410" max="6410" width="5.140625" style="288" customWidth="1"/>
    <col min="6411" max="6411" width="4.7109375" style="288" customWidth="1"/>
    <col min="6412" max="6412" width="8.140625" style="288" customWidth="1"/>
    <col min="6413" max="6413" width="8" style="288" customWidth="1"/>
    <col min="6414" max="6414" width="8.140625" style="288" customWidth="1"/>
    <col min="6415" max="6415" width="8.28515625" style="288" customWidth="1"/>
    <col min="6416" max="6647" width="9.140625" style="288" customWidth="1"/>
    <col min="6648" max="6648" width="2.85546875" style="288" customWidth="1"/>
    <col min="6649" max="6649" width="31.5703125" style="288" customWidth="1"/>
    <col min="6650" max="6650" width="8.140625" style="288" customWidth="1"/>
    <col min="6651" max="6651" width="7.28515625" style="288" customWidth="1"/>
    <col min="6652" max="6652" width="6.42578125" style="288" customWidth="1"/>
    <col min="6653" max="6653" width="6.28515625" style="288"/>
    <col min="6654" max="6654" width="2.85546875" style="288" customWidth="1"/>
    <col min="6655" max="6655" width="31.5703125" style="288" customWidth="1"/>
    <col min="6656" max="6656" width="8.140625" style="288" customWidth="1"/>
    <col min="6657" max="6657" width="7.28515625" style="288" customWidth="1"/>
    <col min="6658" max="6658" width="6.42578125" style="288" customWidth="1"/>
    <col min="6659" max="6659" width="6.28515625" style="288" customWidth="1"/>
    <col min="6660" max="6661" width="7.5703125" style="288" customWidth="1"/>
    <col min="6662" max="6663" width="7.140625" style="288" customWidth="1"/>
    <col min="6664" max="6664" width="7.42578125" style="288" customWidth="1"/>
    <col min="6665" max="6665" width="7.28515625" style="288" customWidth="1"/>
    <col min="6666" max="6666" width="5.140625" style="288" customWidth="1"/>
    <col min="6667" max="6667" width="4.7109375" style="288" customWidth="1"/>
    <col min="6668" max="6668" width="8.140625" style="288" customWidth="1"/>
    <col min="6669" max="6669" width="8" style="288" customWidth="1"/>
    <col min="6670" max="6670" width="8.140625" style="288" customWidth="1"/>
    <col min="6671" max="6671" width="8.28515625" style="288" customWidth="1"/>
    <col min="6672" max="6903" width="9.140625" style="288" customWidth="1"/>
    <col min="6904" max="6904" width="2.85546875" style="288" customWidth="1"/>
    <col min="6905" max="6905" width="31.5703125" style="288" customWidth="1"/>
    <col min="6906" max="6906" width="8.140625" style="288" customWidth="1"/>
    <col min="6907" max="6907" width="7.28515625" style="288" customWidth="1"/>
    <col min="6908" max="6908" width="6.42578125" style="288" customWidth="1"/>
    <col min="6909" max="6909" width="6.28515625" style="288"/>
    <col min="6910" max="6910" width="2.85546875" style="288" customWidth="1"/>
    <col min="6911" max="6911" width="31.5703125" style="288" customWidth="1"/>
    <col min="6912" max="6912" width="8.140625" style="288" customWidth="1"/>
    <col min="6913" max="6913" width="7.28515625" style="288" customWidth="1"/>
    <col min="6914" max="6914" width="6.42578125" style="288" customWidth="1"/>
    <col min="6915" max="6915" width="6.28515625" style="288" customWidth="1"/>
    <col min="6916" max="6917" width="7.5703125" style="288" customWidth="1"/>
    <col min="6918" max="6919" width="7.140625" style="288" customWidth="1"/>
    <col min="6920" max="6920" width="7.42578125" style="288" customWidth="1"/>
    <col min="6921" max="6921" width="7.28515625" style="288" customWidth="1"/>
    <col min="6922" max="6922" width="5.140625" style="288" customWidth="1"/>
    <col min="6923" max="6923" width="4.7109375" style="288" customWidth="1"/>
    <col min="6924" max="6924" width="8.140625" style="288" customWidth="1"/>
    <col min="6925" max="6925" width="8" style="288" customWidth="1"/>
    <col min="6926" max="6926" width="8.140625" style="288" customWidth="1"/>
    <col min="6927" max="6927" width="8.28515625" style="288" customWidth="1"/>
    <col min="6928" max="7159" width="9.140625" style="288" customWidth="1"/>
    <col min="7160" max="7160" width="2.85546875" style="288" customWidth="1"/>
    <col min="7161" max="7161" width="31.5703125" style="288" customWidth="1"/>
    <col min="7162" max="7162" width="8.140625" style="288" customWidth="1"/>
    <col min="7163" max="7163" width="7.28515625" style="288" customWidth="1"/>
    <col min="7164" max="7164" width="6.42578125" style="288" customWidth="1"/>
    <col min="7165" max="7165" width="6.28515625" style="288"/>
    <col min="7166" max="7166" width="2.85546875" style="288" customWidth="1"/>
    <col min="7167" max="7167" width="31.5703125" style="288" customWidth="1"/>
    <col min="7168" max="7168" width="8.140625" style="288" customWidth="1"/>
    <col min="7169" max="7169" width="7.28515625" style="288" customWidth="1"/>
    <col min="7170" max="7170" width="6.42578125" style="288" customWidth="1"/>
    <col min="7171" max="7171" width="6.28515625" style="288" customWidth="1"/>
    <col min="7172" max="7173" width="7.5703125" style="288" customWidth="1"/>
    <col min="7174" max="7175" width="7.140625" style="288" customWidth="1"/>
    <col min="7176" max="7176" width="7.42578125" style="288" customWidth="1"/>
    <col min="7177" max="7177" width="7.28515625" style="288" customWidth="1"/>
    <col min="7178" max="7178" width="5.140625" style="288" customWidth="1"/>
    <col min="7179" max="7179" width="4.7109375" style="288" customWidth="1"/>
    <col min="7180" max="7180" width="8.140625" style="288" customWidth="1"/>
    <col min="7181" max="7181" width="8" style="288" customWidth="1"/>
    <col min="7182" max="7182" width="8.140625" style="288" customWidth="1"/>
    <col min="7183" max="7183" width="8.28515625" style="288" customWidth="1"/>
    <col min="7184" max="7415" width="9.140625" style="288" customWidth="1"/>
    <col min="7416" max="7416" width="2.85546875" style="288" customWidth="1"/>
    <col min="7417" max="7417" width="31.5703125" style="288" customWidth="1"/>
    <col min="7418" max="7418" width="8.140625" style="288" customWidth="1"/>
    <col min="7419" max="7419" width="7.28515625" style="288" customWidth="1"/>
    <col min="7420" max="7420" width="6.42578125" style="288" customWidth="1"/>
    <col min="7421" max="7421" width="6.28515625" style="288"/>
    <col min="7422" max="7422" width="2.85546875" style="288" customWidth="1"/>
    <col min="7423" max="7423" width="31.5703125" style="288" customWidth="1"/>
    <col min="7424" max="7424" width="8.140625" style="288" customWidth="1"/>
    <col min="7425" max="7425" width="7.28515625" style="288" customWidth="1"/>
    <col min="7426" max="7426" width="6.42578125" style="288" customWidth="1"/>
    <col min="7427" max="7427" width="6.28515625" style="288" customWidth="1"/>
    <col min="7428" max="7429" width="7.5703125" style="288" customWidth="1"/>
    <col min="7430" max="7431" width="7.140625" style="288" customWidth="1"/>
    <col min="7432" max="7432" width="7.42578125" style="288" customWidth="1"/>
    <col min="7433" max="7433" width="7.28515625" style="288" customWidth="1"/>
    <col min="7434" max="7434" width="5.140625" style="288" customWidth="1"/>
    <col min="7435" max="7435" width="4.7109375" style="288" customWidth="1"/>
    <col min="7436" max="7436" width="8.140625" style="288" customWidth="1"/>
    <col min="7437" max="7437" width="8" style="288" customWidth="1"/>
    <col min="7438" max="7438" width="8.140625" style="288" customWidth="1"/>
    <col min="7439" max="7439" width="8.28515625" style="288" customWidth="1"/>
    <col min="7440" max="7671" width="9.140625" style="288" customWidth="1"/>
    <col min="7672" max="7672" width="2.85546875" style="288" customWidth="1"/>
    <col min="7673" max="7673" width="31.5703125" style="288" customWidth="1"/>
    <col min="7674" max="7674" width="8.140625" style="288" customWidth="1"/>
    <col min="7675" max="7675" width="7.28515625" style="288" customWidth="1"/>
    <col min="7676" max="7676" width="6.42578125" style="288" customWidth="1"/>
    <col min="7677" max="7677" width="6.28515625" style="288"/>
    <col min="7678" max="7678" width="2.85546875" style="288" customWidth="1"/>
    <col min="7679" max="7679" width="31.5703125" style="288" customWidth="1"/>
    <col min="7680" max="7680" width="8.140625" style="288" customWidth="1"/>
    <col min="7681" max="7681" width="7.28515625" style="288" customWidth="1"/>
    <col min="7682" max="7682" width="6.42578125" style="288" customWidth="1"/>
    <col min="7683" max="7683" width="6.28515625" style="288" customWidth="1"/>
    <col min="7684" max="7685" width="7.5703125" style="288" customWidth="1"/>
    <col min="7686" max="7687" width="7.140625" style="288" customWidth="1"/>
    <col min="7688" max="7688" width="7.42578125" style="288" customWidth="1"/>
    <col min="7689" max="7689" width="7.28515625" style="288" customWidth="1"/>
    <col min="7690" max="7690" width="5.140625" style="288" customWidth="1"/>
    <col min="7691" max="7691" width="4.7109375" style="288" customWidth="1"/>
    <col min="7692" max="7692" width="8.140625" style="288" customWidth="1"/>
    <col min="7693" max="7693" width="8" style="288" customWidth="1"/>
    <col min="7694" max="7694" width="8.140625" style="288" customWidth="1"/>
    <col min="7695" max="7695" width="8.28515625" style="288" customWidth="1"/>
    <col min="7696" max="7927" width="9.140625" style="288" customWidth="1"/>
    <col min="7928" max="7928" width="2.85546875" style="288" customWidth="1"/>
    <col min="7929" max="7929" width="31.5703125" style="288" customWidth="1"/>
    <col min="7930" max="7930" width="8.140625" style="288" customWidth="1"/>
    <col min="7931" max="7931" width="7.28515625" style="288" customWidth="1"/>
    <col min="7932" max="7932" width="6.42578125" style="288" customWidth="1"/>
    <col min="7933" max="7933" width="6.28515625" style="288"/>
    <col min="7934" max="7934" width="2.85546875" style="288" customWidth="1"/>
    <col min="7935" max="7935" width="31.5703125" style="288" customWidth="1"/>
    <col min="7936" max="7936" width="8.140625" style="288" customWidth="1"/>
    <col min="7937" max="7937" width="7.28515625" style="288" customWidth="1"/>
    <col min="7938" max="7938" width="6.42578125" style="288" customWidth="1"/>
    <col min="7939" max="7939" width="6.28515625" style="288" customWidth="1"/>
    <col min="7940" max="7941" width="7.5703125" style="288" customWidth="1"/>
    <col min="7942" max="7943" width="7.140625" style="288" customWidth="1"/>
    <col min="7944" max="7944" width="7.42578125" style="288" customWidth="1"/>
    <col min="7945" max="7945" width="7.28515625" style="288" customWidth="1"/>
    <col min="7946" max="7946" width="5.140625" style="288" customWidth="1"/>
    <col min="7947" max="7947" width="4.7109375" style="288" customWidth="1"/>
    <col min="7948" max="7948" width="8.140625" style="288" customWidth="1"/>
    <col min="7949" max="7949" width="8" style="288" customWidth="1"/>
    <col min="7950" max="7950" width="8.140625" style="288" customWidth="1"/>
    <col min="7951" max="7951" width="8.28515625" style="288" customWidth="1"/>
    <col min="7952" max="8183" width="9.140625" style="288" customWidth="1"/>
    <col min="8184" max="8184" width="2.85546875" style="288" customWidth="1"/>
    <col min="8185" max="8185" width="31.5703125" style="288" customWidth="1"/>
    <col min="8186" max="8186" width="8.140625" style="288" customWidth="1"/>
    <col min="8187" max="8187" width="7.28515625" style="288" customWidth="1"/>
    <col min="8188" max="8188" width="6.42578125" style="288" customWidth="1"/>
    <col min="8189" max="8189" width="6.28515625" style="288"/>
    <col min="8190" max="8190" width="2.85546875" style="288" customWidth="1"/>
    <col min="8191" max="8191" width="31.5703125" style="288" customWidth="1"/>
    <col min="8192" max="8192" width="8.140625" style="288" customWidth="1"/>
    <col min="8193" max="8193" width="7.28515625" style="288" customWidth="1"/>
    <col min="8194" max="8194" width="6.42578125" style="288" customWidth="1"/>
    <col min="8195" max="8195" width="6.28515625" style="288" customWidth="1"/>
    <col min="8196" max="8197" width="7.5703125" style="288" customWidth="1"/>
    <col min="8198" max="8199" width="7.140625" style="288" customWidth="1"/>
    <col min="8200" max="8200" width="7.42578125" style="288" customWidth="1"/>
    <col min="8201" max="8201" width="7.28515625" style="288" customWidth="1"/>
    <col min="8202" max="8202" width="5.140625" style="288" customWidth="1"/>
    <col min="8203" max="8203" width="4.7109375" style="288" customWidth="1"/>
    <col min="8204" max="8204" width="8.140625" style="288" customWidth="1"/>
    <col min="8205" max="8205" width="8" style="288" customWidth="1"/>
    <col min="8206" max="8206" width="8.140625" style="288" customWidth="1"/>
    <col min="8207" max="8207" width="8.28515625" style="288" customWidth="1"/>
    <col min="8208" max="8439" width="9.140625" style="288" customWidth="1"/>
    <col min="8440" max="8440" width="2.85546875" style="288" customWidth="1"/>
    <col min="8441" max="8441" width="31.5703125" style="288" customWidth="1"/>
    <col min="8442" max="8442" width="8.140625" style="288" customWidth="1"/>
    <col min="8443" max="8443" width="7.28515625" style="288" customWidth="1"/>
    <col min="8444" max="8444" width="6.42578125" style="288" customWidth="1"/>
    <col min="8445" max="8445" width="6.28515625" style="288"/>
    <col min="8446" max="8446" width="2.85546875" style="288" customWidth="1"/>
    <col min="8447" max="8447" width="31.5703125" style="288" customWidth="1"/>
    <col min="8448" max="8448" width="8.140625" style="288" customWidth="1"/>
    <col min="8449" max="8449" width="7.28515625" style="288" customWidth="1"/>
    <col min="8450" max="8450" width="6.42578125" style="288" customWidth="1"/>
    <col min="8451" max="8451" width="6.28515625" style="288" customWidth="1"/>
    <col min="8452" max="8453" width="7.5703125" style="288" customWidth="1"/>
    <col min="8454" max="8455" width="7.140625" style="288" customWidth="1"/>
    <col min="8456" max="8456" width="7.42578125" style="288" customWidth="1"/>
    <col min="8457" max="8457" width="7.28515625" style="288" customWidth="1"/>
    <col min="8458" max="8458" width="5.140625" style="288" customWidth="1"/>
    <col min="8459" max="8459" width="4.7109375" style="288" customWidth="1"/>
    <col min="8460" max="8460" width="8.140625" style="288" customWidth="1"/>
    <col min="8461" max="8461" width="8" style="288" customWidth="1"/>
    <col min="8462" max="8462" width="8.140625" style="288" customWidth="1"/>
    <col min="8463" max="8463" width="8.28515625" style="288" customWidth="1"/>
    <col min="8464" max="8695" width="9.140625" style="288" customWidth="1"/>
    <col min="8696" max="8696" width="2.85546875" style="288" customWidth="1"/>
    <col min="8697" max="8697" width="31.5703125" style="288" customWidth="1"/>
    <col min="8698" max="8698" width="8.140625" style="288" customWidth="1"/>
    <col min="8699" max="8699" width="7.28515625" style="288" customWidth="1"/>
    <col min="8700" max="8700" width="6.42578125" style="288" customWidth="1"/>
    <col min="8701" max="8701" width="6.28515625" style="288"/>
    <col min="8702" max="8702" width="2.85546875" style="288" customWidth="1"/>
    <col min="8703" max="8703" width="31.5703125" style="288" customWidth="1"/>
    <col min="8704" max="8704" width="8.140625" style="288" customWidth="1"/>
    <col min="8705" max="8705" width="7.28515625" style="288" customWidth="1"/>
    <col min="8706" max="8706" width="6.42578125" style="288" customWidth="1"/>
    <col min="8707" max="8707" width="6.28515625" style="288" customWidth="1"/>
    <col min="8708" max="8709" width="7.5703125" style="288" customWidth="1"/>
    <col min="8710" max="8711" width="7.140625" style="288" customWidth="1"/>
    <col min="8712" max="8712" width="7.42578125" style="288" customWidth="1"/>
    <col min="8713" max="8713" width="7.28515625" style="288" customWidth="1"/>
    <col min="8714" max="8714" width="5.140625" style="288" customWidth="1"/>
    <col min="8715" max="8715" width="4.7109375" style="288" customWidth="1"/>
    <col min="8716" max="8716" width="8.140625" style="288" customWidth="1"/>
    <col min="8717" max="8717" width="8" style="288" customWidth="1"/>
    <col min="8718" max="8718" width="8.140625" style="288" customWidth="1"/>
    <col min="8719" max="8719" width="8.28515625" style="288" customWidth="1"/>
    <col min="8720" max="8951" width="9.140625" style="288" customWidth="1"/>
    <col min="8952" max="8952" width="2.85546875" style="288" customWidth="1"/>
    <col min="8953" max="8953" width="31.5703125" style="288" customWidth="1"/>
    <col min="8954" max="8954" width="8.140625" style="288" customWidth="1"/>
    <col min="8955" max="8955" width="7.28515625" style="288" customWidth="1"/>
    <col min="8956" max="8956" width="6.42578125" style="288" customWidth="1"/>
    <col min="8957" max="8957" width="6.28515625" style="288"/>
    <col min="8958" max="8958" width="2.85546875" style="288" customWidth="1"/>
    <col min="8959" max="8959" width="31.5703125" style="288" customWidth="1"/>
    <col min="8960" max="8960" width="8.140625" style="288" customWidth="1"/>
    <col min="8961" max="8961" width="7.28515625" style="288" customWidth="1"/>
    <col min="8962" max="8962" width="6.42578125" style="288" customWidth="1"/>
    <col min="8963" max="8963" width="6.28515625" style="288" customWidth="1"/>
    <col min="8964" max="8965" width="7.5703125" style="288" customWidth="1"/>
    <col min="8966" max="8967" width="7.140625" style="288" customWidth="1"/>
    <col min="8968" max="8968" width="7.42578125" style="288" customWidth="1"/>
    <col min="8969" max="8969" width="7.28515625" style="288" customWidth="1"/>
    <col min="8970" max="8970" width="5.140625" style="288" customWidth="1"/>
    <col min="8971" max="8971" width="4.7109375" style="288" customWidth="1"/>
    <col min="8972" max="8972" width="8.140625" style="288" customWidth="1"/>
    <col min="8973" max="8973" width="8" style="288" customWidth="1"/>
    <col min="8974" max="8974" width="8.140625" style="288" customWidth="1"/>
    <col min="8975" max="8975" width="8.28515625" style="288" customWidth="1"/>
    <col min="8976" max="9207" width="9.140625" style="288" customWidth="1"/>
    <col min="9208" max="9208" width="2.85546875" style="288" customWidth="1"/>
    <col min="9209" max="9209" width="31.5703125" style="288" customWidth="1"/>
    <col min="9210" max="9210" width="8.140625" style="288" customWidth="1"/>
    <col min="9211" max="9211" width="7.28515625" style="288" customWidth="1"/>
    <col min="9212" max="9212" width="6.42578125" style="288" customWidth="1"/>
    <col min="9213" max="9213" width="6.28515625" style="288"/>
    <col min="9214" max="9214" width="2.85546875" style="288" customWidth="1"/>
    <col min="9215" max="9215" width="31.5703125" style="288" customWidth="1"/>
    <col min="9216" max="9216" width="8.140625" style="288" customWidth="1"/>
    <col min="9217" max="9217" width="7.28515625" style="288" customWidth="1"/>
    <col min="9218" max="9218" width="6.42578125" style="288" customWidth="1"/>
    <col min="9219" max="9219" width="6.28515625" style="288" customWidth="1"/>
    <col min="9220" max="9221" width="7.5703125" style="288" customWidth="1"/>
    <col min="9222" max="9223" width="7.140625" style="288" customWidth="1"/>
    <col min="9224" max="9224" width="7.42578125" style="288" customWidth="1"/>
    <col min="9225" max="9225" width="7.28515625" style="288" customWidth="1"/>
    <col min="9226" max="9226" width="5.140625" style="288" customWidth="1"/>
    <col min="9227" max="9227" width="4.7109375" style="288" customWidth="1"/>
    <col min="9228" max="9228" width="8.140625" style="288" customWidth="1"/>
    <col min="9229" max="9229" width="8" style="288" customWidth="1"/>
    <col min="9230" max="9230" width="8.140625" style="288" customWidth="1"/>
    <col min="9231" max="9231" width="8.28515625" style="288" customWidth="1"/>
    <col min="9232" max="9463" width="9.140625" style="288" customWidth="1"/>
    <col min="9464" max="9464" width="2.85546875" style="288" customWidth="1"/>
    <col min="9465" max="9465" width="31.5703125" style="288" customWidth="1"/>
    <col min="9466" max="9466" width="8.140625" style="288" customWidth="1"/>
    <col min="9467" max="9467" width="7.28515625" style="288" customWidth="1"/>
    <col min="9468" max="9468" width="6.42578125" style="288" customWidth="1"/>
    <col min="9469" max="9469" width="6.28515625" style="288"/>
    <col min="9470" max="9470" width="2.85546875" style="288" customWidth="1"/>
    <col min="9471" max="9471" width="31.5703125" style="288" customWidth="1"/>
    <col min="9472" max="9472" width="8.140625" style="288" customWidth="1"/>
    <col min="9473" max="9473" width="7.28515625" style="288" customWidth="1"/>
    <col min="9474" max="9474" width="6.42578125" style="288" customWidth="1"/>
    <col min="9475" max="9475" width="6.28515625" style="288" customWidth="1"/>
    <col min="9476" max="9477" width="7.5703125" style="288" customWidth="1"/>
    <col min="9478" max="9479" width="7.140625" style="288" customWidth="1"/>
    <col min="9480" max="9480" width="7.42578125" style="288" customWidth="1"/>
    <col min="9481" max="9481" width="7.28515625" style="288" customWidth="1"/>
    <col min="9482" max="9482" width="5.140625" style="288" customWidth="1"/>
    <col min="9483" max="9483" width="4.7109375" style="288" customWidth="1"/>
    <col min="9484" max="9484" width="8.140625" style="288" customWidth="1"/>
    <col min="9485" max="9485" width="8" style="288" customWidth="1"/>
    <col min="9486" max="9486" width="8.140625" style="288" customWidth="1"/>
    <col min="9487" max="9487" width="8.28515625" style="288" customWidth="1"/>
    <col min="9488" max="9719" width="9.140625" style="288" customWidth="1"/>
    <col min="9720" max="9720" width="2.85546875" style="288" customWidth="1"/>
    <col min="9721" max="9721" width="31.5703125" style="288" customWidth="1"/>
    <col min="9722" max="9722" width="8.140625" style="288" customWidth="1"/>
    <col min="9723" max="9723" width="7.28515625" style="288" customWidth="1"/>
    <col min="9724" max="9724" width="6.42578125" style="288" customWidth="1"/>
    <col min="9725" max="9725" width="6.28515625" style="288"/>
    <col min="9726" max="9726" width="2.85546875" style="288" customWidth="1"/>
    <col min="9727" max="9727" width="31.5703125" style="288" customWidth="1"/>
    <col min="9728" max="9728" width="8.140625" style="288" customWidth="1"/>
    <col min="9729" max="9729" width="7.28515625" style="288" customWidth="1"/>
    <col min="9730" max="9730" width="6.42578125" style="288" customWidth="1"/>
    <col min="9731" max="9731" width="6.28515625" style="288" customWidth="1"/>
    <col min="9732" max="9733" width="7.5703125" style="288" customWidth="1"/>
    <col min="9734" max="9735" width="7.140625" style="288" customWidth="1"/>
    <col min="9736" max="9736" width="7.42578125" style="288" customWidth="1"/>
    <col min="9737" max="9737" width="7.28515625" style="288" customWidth="1"/>
    <col min="9738" max="9738" width="5.140625" style="288" customWidth="1"/>
    <col min="9739" max="9739" width="4.7109375" style="288" customWidth="1"/>
    <col min="9740" max="9740" width="8.140625" style="288" customWidth="1"/>
    <col min="9741" max="9741" width="8" style="288" customWidth="1"/>
    <col min="9742" max="9742" width="8.140625" style="288" customWidth="1"/>
    <col min="9743" max="9743" width="8.28515625" style="288" customWidth="1"/>
    <col min="9744" max="9975" width="9.140625" style="288" customWidth="1"/>
    <col min="9976" max="9976" width="2.85546875" style="288" customWidth="1"/>
    <col min="9977" max="9977" width="31.5703125" style="288" customWidth="1"/>
    <col min="9978" max="9978" width="8.140625" style="288" customWidth="1"/>
    <col min="9979" max="9979" width="7.28515625" style="288" customWidth="1"/>
    <col min="9980" max="9980" width="6.42578125" style="288" customWidth="1"/>
    <col min="9981" max="9981" width="6.28515625" style="288"/>
    <col min="9982" max="9982" width="2.85546875" style="288" customWidth="1"/>
    <col min="9983" max="9983" width="31.5703125" style="288" customWidth="1"/>
    <col min="9984" max="9984" width="8.140625" style="288" customWidth="1"/>
    <col min="9985" max="9985" width="7.28515625" style="288" customWidth="1"/>
    <col min="9986" max="9986" width="6.42578125" style="288" customWidth="1"/>
    <col min="9987" max="9987" width="6.28515625" style="288" customWidth="1"/>
    <col min="9988" max="9989" width="7.5703125" style="288" customWidth="1"/>
    <col min="9990" max="9991" width="7.140625" style="288" customWidth="1"/>
    <col min="9992" max="9992" width="7.42578125" style="288" customWidth="1"/>
    <col min="9993" max="9993" width="7.28515625" style="288" customWidth="1"/>
    <col min="9994" max="9994" width="5.140625" style="288" customWidth="1"/>
    <col min="9995" max="9995" width="4.7109375" style="288" customWidth="1"/>
    <col min="9996" max="9996" width="8.140625" style="288" customWidth="1"/>
    <col min="9997" max="9997" width="8" style="288" customWidth="1"/>
    <col min="9998" max="9998" width="8.140625" style="288" customWidth="1"/>
    <col min="9999" max="9999" width="8.28515625" style="288" customWidth="1"/>
    <col min="10000" max="10231" width="9.140625" style="288" customWidth="1"/>
    <col min="10232" max="10232" width="2.85546875" style="288" customWidth="1"/>
    <col min="10233" max="10233" width="31.5703125" style="288" customWidth="1"/>
    <col min="10234" max="10234" width="8.140625" style="288" customWidth="1"/>
    <col min="10235" max="10235" width="7.28515625" style="288" customWidth="1"/>
    <col min="10236" max="10236" width="6.42578125" style="288" customWidth="1"/>
    <col min="10237" max="10237" width="6.28515625" style="288"/>
    <col min="10238" max="10238" width="2.85546875" style="288" customWidth="1"/>
    <col min="10239" max="10239" width="31.5703125" style="288" customWidth="1"/>
    <col min="10240" max="10240" width="8.140625" style="288" customWidth="1"/>
    <col min="10241" max="10241" width="7.28515625" style="288" customWidth="1"/>
    <col min="10242" max="10242" width="6.42578125" style="288" customWidth="1"/>
    <col min="10243" max="10243" width="6.28515625" style="288" customWidth="1"/>
    <col min="10244" max="10245" width="7.5703125" style="288" customWidth="1"/>
    <col min="10246" max="10247" width="7.140625" style="288" customWidth="1"/>
    <col min="10248" max="10248" width="7.42578125" style="288" customWidth="1"/>
    <col min="10249" max="10249" width="7.28515625" style="288" customWidth="1"/>
    <col min="10250" max="10250" width="5.140625" style="288" customWidth="1"/>
    <col min="10251" max="10251" width="4.7109375" style="288" customWidth="1"/>
    <col min="10252" max="10252" width="8.140625" style="288" customWidth="1"/>
    <col min="10253" max="10253" width="8" style="288" customWidth="1"/>
    <col min="10254" max="10254" width="8.140625" style="288" customWidth="1"/>
    <col min="10255" max="10255" width="8.28515625" style="288" customWidth="1"/>
    <col min="10256" max="10487" width="9.140625" style="288" customWidth="1"/>
    <col min="10488" max="10488" width="2.85546875" style="288" customWidth="1"/>
    <col min="10489" max="10489" width="31.5703125" style="288" customWidth="1"/>
    <col min="10490" max="10490" width="8.140625" style="288" customWidth="1"/>
    <col min="10491" max="10491" width="7.28515625" style="288" customWidth="1"/>
    <col min="10492" max="10492" width="6.42578125" style="288" customWidth="1"/>
    <col min="10493" max="10493" width="6.28515625" style="288"/>
    <col min="10494" max="10494" width="2.85546875" style="288" customWidth="1"/>
    <col min="10495" max="10495" width="31.5703125" style="288" customWidth="1"/>
    <col min="10496" max="10496" width="8.140625" style="288" customWidth="1"/>
    <col min="10497" max="10497" width="7.28515625" style="288" customWidth="1"/>
    <col min="10498" max="10498" width="6.42578125" style="288" customWidth="1"/>
    <col min="10499" max="10499" width="6.28515625" style="288" customWidth="1"/>
    <col min="10500" max="10501" width="7.5703125" style="288" customWidth="1"/>
    <col min="10502" max="10503" width="7.140625" style="288" customWidth="1"/>
    <col min="10504" max="10504" width="7.42578125" style="288" customWidth="1"/>
    <col min="10505" max="10505" width="7.28515625" style="288" customWidth="1"/>
    <col min="10506" max="10506" width="5.140625" style="288" customWidth="1"/>
    <col min="10507" max="10507" width="4.7109375" style="288" customWidth="1"/>
    <col min="10508" max="10508" width="8.140625" style="288" customWidth="1"/>
    <col min="10509" max="10509" width="8" style="288" customWidth="1"/>
    <col min="10510" max="10510" width="8.140625" style="288" customWidth="1"/>
    <col min="10511" max="10511" width="8.28515625" style="288" customWidth="1"/>
    <col min="10512" max="10743" width="9.140625" style="288" customWidth="1"/>
    <col min="10744" max="10744" width="2.85546875" style="288" customWidth="1"/>
    <col min="10745" max="10745" width="31.5703125" style="288" customWidth="1"/>
    <col min="10746" max="10746" width="8.140625" style="288" customWidth="1"/>
    <col min="10747" max="10747" width="7.28515625" style="288" customWidth="1"/>
    <col min="10748" max="10748" width="6.42578125" style="288" customWidth="1"/>
    <col min="10749" max="10749" width="6.28515625" style="288"/>
    <col min="10750" max="10750" width="2.85546875" style="288" customWidth="1"/>
    <col min="10751" max="10751" width="31.5703125" style="288" customWidth="1"/>
    <col min="10752" max="10752" width="8.140625" style="288" customWidth="1"/>
    <col min="10753" max="10753" width="7.28515625" style="288" customWidth="1"/>
    <col min="10754" max="10754" width="6.42578125" style="288" customWidth="1"/>
    <col min="10755" max="10755" width="6.28515625" style="288" customWidth="1"/>
    <col min="10756" max="10757" width="7.5703125" style="288" customWidth="1"/>
    <col min="10758" max="10759" width="7.140625" style="288" customWidth="1"/>
    <col min="10760" max="10760" width="7.42578125" style="288" customWidth="1"/>
    <col min="10761" max="10761" width="7.28515625" style="288" customWidth="1"/>
    <col min="10762" max="10762" width="5.140625" style="288" customWidth="1"/>
    <col min="10763" max="10763" width="4.7109375" style="288" customWidth="1"/>
    <col min="10764" max="10764" width="8.140625" style="288" customWidth="1"/>
    <col min="10765" max="10765" width="8" style="288" customWidth="1"/>
    <col min="10766" max="10766" width="8.140625" style="288" customWidth="1"/>
    <col min="10767" max="10767" width="8.28515625" style="288" customWidth="1"/>
    <col min="10768" max="10999" width="9.140625" style="288" customWidth="1"/>
    <col min="11000" max="11000" width="2.85546875" style="288" customWidth="1"/>
    <col min="11001" max="11001" width="31.5703125" style="288" customWidth="1"/>
    <col min="11002" max="11002" width="8.140625" style="288" customWidth="1"/>
    <col min="11003" max="11003" width="7.28515625" style="288" customWidth="1"/>
    <col min="11004" max="11004" width="6.42578125" style="288" customWidth="1"/>
    <col min="11005" max="11005" width="6.28515625" style="288"/>
    <col min="11006" max="11006" width="2.85546875" style="288" customWidth="1"/>
    <col min="11007" max="11007" width="31.5703125" style="288" customWidth="1"/>
    <col min="11008" max="11008" width="8.140625" style="288" customWidth="1"/>
    <col min="11009" max="11009" width="7.28515625" style="288" customWidth="1"/>
    <col min="11010" max="11010" width="6.42578125" style="288" customWidth="1"/>
    <col min="11011" max="11011" width="6.28515625" style="288" customWidth="1"/>
    <col min="11012" max="11013" width="7.5703125" style="288" customWidth="1"/>
    <col min="11014" max="11015" width="7.140625" style="288" customWidth="1"/>
    <col min="11016" max="11016" width="7.42578125" style="288" customWidth="1"/>
    <col min="11017" max="11017" width="7.28515625" style="288" customWidth="1"/>
    <col min="11018" max="11018" width="5.140625" style="288" customWidth="1"/>
    <col min="11019" max="11019" width="4.7109375" style="288" customWidth="1"/>
    <col min="11020" max="11020" width="8.140625" style="288" customWidth="1"/>
    <col min="11021" max="11021" width="8" style="288" customWidth="1"/>
    <col min="11022" max="11022" width="8.140625" style="288" customWidth="1"/>
    <col min="11023" max="11023" width="8.28515625" style="288" customWidth="1"/>
    <col min="11024" max="11255" width="9.140625" style="288" customWidth="1"/>
    <col min="11256" max="11256" width="2.85546875" style="288" customWidth="1"/>
    <col min="11257" max="11257" width="31.5703125" style="288" customWidth="1"/>
    <col min="11258" max="11258" width="8.140625" style="288" customWidth="1"/>
    <col min="11259" max="11259" width="7.28515625" style="288" customWidth="1"/>
    <col min="11260" max="11260" width="6.42578125" style="288" customWidth="1"/>
    <col min="11261" max="11261" width="6.28515625" style="288"/>
    <col min="11262" max="11262" width="2.85546875" style="288" customWidth="1"/>
    <col min="11263" max="11263" width="31.5703125" style="288" customWidth="1"/>
    <col min="11264" max="11264" width="8.140625" style="288" customWidth="1"/>
    <col min="11265" max="11265" width="7.28515625" style="288" customWidth="1"/>
    <col min="11266" max="11266" width="6.42578125" style="288" customWidth="1"/>
    <col min="11267" max="11267" width="6.28515625" style="288" customWidth="1"/>
    <col min="11268" max="11269" width="7.5703125" style="288" customWidth="1"/>
    <col min="11270" max="11271" width="7.140625" style="288" customWidth="1"/>
    <col min="11272" max="11272" width="7.42578125" style="288" customWidth="1"/>
    <col min="11273" max="11273" width="7.28515625" style="288" customWidth="1"/>
    <col min="11274" max="11274" width="5.140625" style="288" customWidth="1"/>
    <col min="11275" max="11275" width="4.7109375" style="288" customWidth="1"/>
    <col min="11276" max="11276" width="8.140625" style="288" customWidth="1"/>
    <col min="11277" max="11277" width="8" style="288" customWidth="1"/>
    <col min="11278" max="11278" width="8.140625" style="288" customWidth="1"/>
    <col min="11279" max="11279" width="8.28515625" style="288" customWidth="1"/>
    <col min="11280" max="11511" width="9.140625" style="288" customWidth="1"/>
    <col min="11512" max="11512" width="2.85546875" style="288" customWidth="1"/>
    <col min="11513" max="11513" width="31.5703125" style="288" customWidth="1"/>
    <col min="11514" max="11514" width="8.140625" style="288" customWidth="1"/>
    <col min="11515" max="11515" width="7.28515625" style="288" customWidth="1"/>
    <col min="11516" max="11516" width="6.42578125" style="288" customWidth="1"/>
    <col min="11517" max="11517" width="6.28515625" style="288"/>
    <col min="11518" max="11518" width="2.85546875" style="288" customWidth="1"/>
    <col min="11519" max="11519" width="31.5703125" style="288" customWidth="1"/>
    <col min="11520" max="11520" width="8.140625" style="288" customWidth="1"/>
    <col min="11521" max="11521" width="7.28515625" style="288" customWidth="1"/>
    <col min="11522" max="11522" width="6.42578125" style="288" customWidth="1"/>
    <col min="11523" max="11523" width="6.28515625" style="288" customWidth="1"/>
    <col min="11524" max="11525" width="7.5703125" style="288" customWidth="1"/>
    <col min="11526" max="11527" width="7.140625" style="288" customWidth="1"/>
    <col min="11528" max="11528" width="7.42578125" style="288" customWidth="1"/>
    <col min="11529" max="11529" width="7.28515625" style="288" customWidth="1"/>
    <col min="11530" max="11530" width="5.140625" style="288" customWidth="1"/>
    <col min="11531" max="11531" width="4.7109375" style="288" customWidth="1"/>
    <col min="11532" max="11532" width="8.140625" style="288" customWidth="1"/>
    <col min="11533" max="11533" width="8" style="288" customWidth="1"/>
    <col min="11534" max="11534" width="8.140625" style="288" customWidth="1"/>
    <col min="11535" max="11535" width="8.28515625" style="288" customWidth="1"/>
    <col min="11536" max="11767" width="9.140625" style="288" customWidth="1"/>
    <col min="11768" max="11768" width="2.85546875" style="288" customWidth="1"/>
    <col min="11769" max="11769" width="31.5703125" style="288" customWidth="1"/>
    <col min="11770" max="11770" width="8.140625" style="288" customWidth="1"/>
    <col min="11771" max="11771" width="7.28515625" style="288" customWidth="1"/>
    <col min="11772" max="11772" width="6.42578125" style="288" customWidth="1"/>
    <col min="11773" max="11773" width="6.28515625" style="288"/>
    <col min="11774" max="11774" width="2.85546875" style="288" customWidth="1"/>
    <col min="11775" max="11775" width="31.5703125" style="288" customWidth="1"/>
    <col min="11776" max="11776" width="8.140625" style="288" customWidth="1"/>
    <col min="11777" max="11777" width="7.28515625" style="288" customWidth="1"/>
    <col min="11778" max="11778" width="6.42578125" style="288" customWidth="1"/>
    <col min="11779" max="11779" width="6.28515625" style="288" customWidth="1"/>
    <col min="11780" max="11781" width="7.5703125" style="288" customWidth="1"/>
    <col min="11782" max="11783" width="7.140625" style="288" customWidth="1"/>
    <col min="11784" max="11784" width="7.42578125" style="288" customWidth="1"/>
    <col min="11785" max="11785" width="7.28515625" style="288" customWidth="1"/>
    <col min="11786" max="11786" width="5.140625" style="288" customWidth="1"/>
    <col min="11787" max="11787" width="4.7109375" style="288" customWidth="1"/>
    <col min="11788" max="11788" width="8.140625" style="288" customWidth="1"/>
    <col min="11789" max="11789" width="8" style="288" customWidth="1"/>
    <col min="11790" max="11790" width="8.140625" style="288" customWidth="1"/>
    <col min="11791" max="11791" width="8.28515625" style="288" customWidth="1"/>
    <col min="11792" max="12023" width="9.140625" style="288" customWidth="1"/>
    <col min="12024" max="12024" width="2.85546875" style="288" customWidth="1"/>
    <col min="12025" max="12025" width="31.5703125" style="288" customWidth="1"/>
    <col min="12026" max="12026" width="8.140625" style="288" customWidth="1"/>
    <col min="12027" max="12027" width="7.28515625" style="288" customWidth="1"/>
    <col min="12028" max="12028" width="6.42578125" style="288" customWidth="1"/>
    <col min="12029" max="12029" width="6.28515625" style="288"/>
    <col min="12030" max="12030" width="2.85546875" style="288" customWidth="1"/>
    <col min="12031" max="12031" width="31.5703125" style="288" customWidth="1"/>
    <col min="12032" max="12032" width="8.140625" style="288" customWidth="1"/>
    <col min="12033" max="12033" width="7.28515625" style="288" customWidth="1"/>
    <col min="12034" max="12034" width="6.42578125" style="288" customWidth="1"/>
    <col min="12035" max="12035" width="6.28515625" style="288" customWidth="1"/>
    <col min="12036" max="12037" width="7.5703125" style="288" customWidth="1"/>
    <col min="12038" max="12039" width="7.140625" style="288" customWidth="1"/>
    <col min="12040" max="12040" width="7.42578125" style="288" customWidth="1"/>
    <col min="12041" max="12041" width="7.28515625" style="288" customWidth="1"/>
    <col min="12042" max="12042" width="5.140625" style="288" customWidth="1"/>
    <col min="12043" max="12043" width="4.7109375" style="288" customWidth="1"/>
    <col min="12044" max="12044" width="8.140625" style="288" customWidth="1"/>
    <col min="12045" max="12045" width="8" style="288" customWidth="1"/>
    <col min="12046" max="12046" width="8.140625" style="288" customWidth="1"/>
    <col min="12047" max="12047" width="8.28515625" style="288" customWidth="1"/>
    <col min="12048" max="12279" width="9.140625" style="288" customWidth="1"/>
    <col min="12280" max="12280" width="2.85546875" style="288" customWidth="1"/>
    <col min="12281" max="12281" width="31.5703125" style="288" customWidth="1"/>
    <col min="12282" max="12282" width="8.140625" style="288" customWidth="1"/>
    <col min="12283" max="12283" width="7.28515625" style="288" customWidth="1"/>
    <col min="12284" max="12284" width="6.42578125" style="288" customWidth="1"/>
    <col min="12285" max="12285" width="6.28515625" style="288"/>
    <col min="12286" max="12286" width="2.85546875" style="288" customWidth="1"/>
    <col min="12287" max="12287" width="31.5703125" style="288" customWidth="1"/>
    <col min="12288" max="12288" width="8.140625" style="288" customWidth="1"/>
    <col min="12289" max="12289" width="7.28515625" style="288" customWidth="1"/>
    <col min="12290" max="12290" width="6.42578125" style="288" customWidth="1"/>
    <col min="12291" max="12291" width="6.28515625" style="288" customWidth="1"/>
    <col min="12292" max="12293" width="7.5703125" style="288" customWidth="1"/>
    <col min="12294" max="12295" width="7.140625" style="288" customWidth="1"/>
    <col min="12296" max="12296" width="7.42578125" style="288" customWidth="1"/>
    <col min="12297" max="12297" width="7.28515625" style="288" customWidth="1"/>
    <col min="12298" max="12298" width="5.140625" style="288" customWidth="1"/>
    <col min="12299" max="12299" width="4.7109375" style="288" customWidth="1"/>
    <col min="12300" max="12300" width="8.140625" style="288" customWidth="1"/>
    <col min="12301" max="12301" width="8" style="288" customWidth="1"/>
    <col min="12302" max="12302" width="8.140625" style="288" customWidth="1"/>
    <col min="12303" max="12303" width="8.28515625" style="288" customWidth="1"/>
    <col min="12304" max="12535" width="9.140625" style="288" customWidth="1"/>
    <col min="12536" max="12536" width="2.85546875" style="288" customWidth="1"/>
    <col min="12537" max="12537" width="31.5703125" style="288" customWidth="1"/>
    <col min="12538" max="12538" width="8.140625" style="288" customWidth="1"/>
    <col min="12539" max="12539" width="7.28515625" style="288" customWidth="1"/>
    <col min="12540" max="12540" width="6.42578125" style="288" customWidth="1"/>
    <col min="12541" max="12541" width="6.28515625" style="288"/>
    <col min="12542" max="12542" width="2.85546875" style="288" customWidth="1"/>
    <col min="12543" max="12543" width="31.5703125" style="288" customWidth="1"/>
    <col min="12544" max="12544" width="8.140625" style="288" customWidth="1"/>
    <col min="12545" max="12545" width="7.28515625" style="288" customWidth="1"/>
    <col min="12546" max="12546" width="6.42578125" style="288" customWidth="1"/>
    <col min="12547" max="12547" width="6.28515625" style="288" customWidth="1"/>
    <col min="12548" max="12549" width="7.5703125" style="288" customWidth="1"/>
    <col min="12550" max="12551" width="7.140625" style="288" customWidth="1"/>
    <col min="12552" max="12552" width="7.42578125" style="288" customWidth="1"/>
    <col min="12553" max="12553" width="7.28515625" style="288" customWidth="1"/>
    <col min="12554" max="12554" width="5.140625" style="288" customWidth="1"/>
    <col min="12555" max="12555" width="4.7109375" style="288" customWidth="1"/>
    <col min="12556" max="12556" width="8.140625" style="288" customWidth="1"/>
    <col min="12557" max="12557" width="8" style="288" customWidth="1"/>
    <col min="12558" max="12558" width="8.140625" style="288" customWidth="1"/>
    <col min="12559" max="12559" width="8.28515625" style="288" customWidth="1"/>
    <col min="12560" max="12791" width="9.140625" style="288" customWidth="1"/>
    <col min="12792" max="12792" width="2.85546875" style="288" customWidth="1"/>
    <col min="12793" max="12793" width="31.5703125" style="288" customWidth="1"/>
    <col min="12794" max="12794" width="8.140625" style="288" customWidth="1"/>
    <col min="12795" max="12795" width="7.28515625" style="288" customWidth="1"/>
    <col min="12796" max="12796" width="6.42578125" style="288" customWidth="1"/>
    <col min="12797" max="12797" width="6.28515625" style="288"/>
    <col min="12798" max="12798" width="2.85546875" style="288" customWidth="1"/>
    <col min="12799" max="12799" width="31.5703125" style="288" customWidth="1"/>
    <col min="12800" max="12800" width="8.140625" style="288" customWidth="1"/>
    <col min="12801" max="12801" width="7.28515625" style="288" customWidth="1"/>
    <col min="12802" max="12802" width="6.42578125" style="288" customWidth="1"/>
    <col min="12803" max="12803" width="6.28515625" style="288" customWidth="1"/>
    <col min="12804" max="12805" width="7.5703125" style="288" customWidth="1"/>
    <col min="12806" max="12807" width="7.140625" style="288" customWidth="1"/>
    <col min="12808" max="12808" width="7.42578125" style="288" customWidth="1"/>
    <col min="12809" max="12809" width="7.28515625" style="288" customWidth="1"/>
    <col min="12810" max="12810" width="5.140625" style="288" customWidth="1"/>
    <col min="12811" max="12811" width="4.7109375" style="288" customWidth="1"/>
    <col min="12812" max="12812" width="8.140625" style="288" customWidth="1"/>
    <col min="12813" max="12813" width="8" style="288" customWidth="1"/>
    <col min="12814" max="12814" width="8.140625" style="288" customWidth="1"/>
    <col min="12815" max="12815" width="8.28515625" style="288" customWidth="1"/>
    <col min="12816" max="13047" width="9.140625" style="288" customWidth="1"/>
    <col min="13048" max="13048" width="2.85546875" style="288" customWidth="1"/>
    <col min="13049" max="13049" width="31.5703125" style="288" customWidth="1"/>
    <col min="13050" max="13050" width="8.140625" style="288" customWidth="1"/>
    <col min="13051" max="13051" width="7.28515625" style="288" customWidth="1"/>
    <col min="13052" max="13052" width="6.42578125" style="288" customWidth="1"/>
    <col min="13053" max="13053" width="6.28515625" style="288"/>
    <col min="13054" max="13054" width="2.85546875" style="288" customWidth="1"/>
    <col min="13055" max="13055" width="31.5703125" style="288" customWidth="1"/>
    <col min="13056" max="13056" width="8.140625" style="288" customWidth="1"/>
    <col min="13057" max="13057" width="7.28515625" style="288" customWidth="1"/>
    <col min="13058" max="13058" width="6.42578125" style="288" customWidth="1"/>
    <col min="13059" max="13059" width="6.28515625" style="288" customWidth="1"/>
    <col min="13060" max="13061" width="7.5703125" style="288" customWidth="1"/>
    <col min="13062" max="13063" width="7.140625" style="288" customWidth="1"/>
    <col min="13064" max="13064" width="7.42578125" style="288" customWidth="1"/>
    <col min="13065" max="13065" width="7.28515625" style="288" customWidth="1"/>
    <col min="13066" max="13066" width="5.140625" style="288" customWidth="1"/>
    <col min="13067" max="13067" width="4.7109375" style="288" customWidth="1"/>
    <col min="13068" max="13068" width="8.140625" style="288" customWidth="1"/>
    <col min="13069" max="13069" width="8" style="288" customWidth="1"/>
    <col min="13070" max="13070" width="8.140625" style="288" customWidth="1"/>
    <col min="13071" max="13071" width="8.28515625" style="288" customWidth="1"/>
    <col min="13072" max="13303" width="9.140625" style="288" customWidth="1"/>
    <col min="13304" max="13304" width="2.85546875" style="288" customWidth="1"/>
    <col min="13305" max="13305" width="31.5703125" style="288" customWidth="1"/>
    <col min="13306" max="13306" width="8.140625" style="288" customWidth="1"/>
    <col min="13307" max="13307" width="7.28515625" style="288" customWidth="1"/>
    <col min="13308" max="13308" width="6.42578125" style="288" customWidth="1"/>
    <col min="13309" max="13309" width="6.28515625" style="288"/>
    <col min="13310" max="13310" width="2.85546875" style="288" customWidth="1"/>
    <col min="13311" max="13311" width="31.5703125" style="288" customWidth="1"/>
    <col min="13312" max="13312" width="8.140625" style="288" customWidth="1"/>
    <col min="13313" max="13313" width="7.28515625" style="288" customWidth="1"/>
    <col min="13314" max="13314" width="6.42578125" style="288" customWidth="1"/>
    <col min="13315" max="13315" width="6.28515625" style="288" customWidth="1"/>
    <col min="13316" max="13317" width="7.5703125" style="288" customWidth="1"/>
    <col min="13318" max="13319" width="7.140625" style="288" customWidth="1"/>
    <col min="13320" max="13320" width="7.42578125" style="288" customWidth="1"/>
    <col min="13321" max="13321" width="7.28515625" style="288" customWidth="1"/>
    <col min="13322" max="13322" width="5.140625" style="288" customWidth="1"/>
    <col min="13323" max="13323" width="4.7109375" style="288" customWidth="1"/>
    <col min="13324" max="13324" width="8.140625" style="288" customWidth="1"/>
    <col min="13325" max="13325" width="8" style="288" customWidth="1"/>
    <col min="13326" max="13326" width="8.140625" style="288" customWidth="1"/>
    <col min="13327" max="13327" width="8.28515625" style="288" customWidth="1"/>
    <col min="13328" max="13559" width="9.140625" style="288" customWidth="1"/>
    <col min="13560" max="13560" width="2.85546875" style="288" customWidth="1"/>
    <col min="13561" max="13561" width="31.5703125" style="288" customWidth="1"/>
    <col min="13562" max="13562" width="8.140625" style="288" customWidth="1"/>
    <col min="13563" max="13563" width="7.28515625" style="288" customWidth="1"/>
    <col min="13564" max="13564" width="6.42578125" style="288" customWidth="1"/>
    <col min="13565" max="13565" width="6.28515625" style="288"/>
    <col min="13566" max="13566" width="2.85546875" style="288" customWidth="1"/>
    <col min="13567" max="13567" width="31.5703125" style="288" customWidth="1"/>
    <col min="13568" max="13568" width="8.140625" style="288" customWidth="1"/>
    <col min="13569" max="13569" width="7.28515625" style="288" customWidth="1"/>
    <col min="13570" max="13570" width="6.42578125" style="288" customWidth="1"/>
    <col min="13571" max="13571" width="6.28515625" style="288" customWidth="1"/>
    <col min="13572" max="13573" width="7.5703125" style="288" customWidth="1"/>
    <col min="13574" max="13575" width="7.140625" style="288" customWidth="1"/>
    <col min="13576" max="13576" width="7.42578125" style="288" customWidth="1"/>
    <col min="13577" max="13577" width="7.28515625" style="288" customWidth="1"/>
    <col min="13578" max="13578" width="5.140625" style="288" customWidth="1"/>
    <col min="13579" max="13579" width="4.7109375" style="288" customWidth="1"/>
    <col min="13580" max="13580" width="8.140625" style="288" customWidth="1"/>
    <col min="13581" max="13581" width="8" style="288" customWidth="1"/>
    <col min="13582" max="13582" width="8.140625" style="288" customWidth="1"/>
    <col min="13583" max="13583" width="8.28515625" style="288" customWidth="1"/>
    <col min="13584" max="13815" width="9.140625" style="288" customWidth="1"/>
    <col min="13816" max="13816" width="2.85546875" style="288" customWidth="1"/>
    <col min="13817" max="13817" width="31.5703125" style="288" customWidth="1"/>
    <col min="13818" max="13818" width="8.140625" style="288" customWidth="1"/>
    <col min="13819" max="13819" width="7.28515625" style="288" customWidth="1"/>
    <col min="13820" max="13820" width="6.42578125" style="288" customWidth="1"/>
    <col min="13821" max="13821" width="6.28515625" style="288"/>
    <col min="13822" max="13822" width="2.85546875" style="288" customWidth="1"/>
    <col min="13823" max="13823" width="31.5703125" style="288" customWidth="1"/>
    <col min="13824" max="13824" width="8.140625" style="288" customWidth="1"/>
    <col min="13825" max="13825" width="7.28515625" style="288" customWidth="1"/>
    <col min="13826" max="13826" width="6.42578125" style="288" customWidth="1"/>
    <col min="13827" max="13827" width="6.28515625" style="288" customWidth="1"/>
    <col min="13828" max="13829" width="7.5703125" style="288" customWidth="1"/>
    <col min="13830" max="13831" width="7.140625" style="288" customWidth="1"/>
    <col min="13832" max="13832" width="7.42578125" style="288" customWidth="1"/>
    <col min="13833" max="13833" width="7.28515625" style="288" customWidth="1"/>
    <col min="13834" max="13834" width="5.140625" style="288" customWidth="1"/>
    <col min="13835" max="13835" width="4.7109375" style="288" customWidth="1"/>
    <col min="13836" max="13836" width="8.140625" style="288" customWidth="1"/>
    <col min="13837" max="13837" width="8" style="288" customWidth="1"/>
    <col min="13838" max="13838" width="8.140625" style="288" customWidth="1"/>
    <col min="13839" max="13839" width="8.28515625" style="288" customWidth="1"/>
    <col min="13840" max="14071" width="9.140625" style="288" customWidth="1"/>
    <col min="14072" max="14072" width="2.85546875" style="288" customWidth="1"/>
    <col min="14073" max="14073" width="31.5703125" style="288" customWidth="1"/>
    <col min="14074" max="14074" width="8.140625" style="288" customWidth="1"/>
    <col min="14075" max="14075" width="7.28515625" style="288" customWidth="1"/>
    <col min="14076" max="14076" width="6.42578125" style="288" customWidth="1"/>
    <col min="14077" max="14077" width="6.28515625" style="288"/>
    <col min="14078" max="14078" width="2.85546875" style="288" customWidth="1"/>
    <col min="14079" max="14079" width="31.5703125" style="288" customWidth="1"/>
    <col min="14080" max="14080" width="8.140625" style="288" customWidth="1"/>
    <col min="14081" max="14081" width="7.28515625" style="288" customWidth="1"/>
    <col min="14082" max="14082" width="6.42578125" style="288" customWidth="1"/>
    <col min="14083" max="14083" width="6.28515625" style="288" customWidth="1"/>
    <col min="14084" max="14085" width="7.5703125" style="288" customWidth="1"/>
    <col min="14086" max="14087" width="7.140625" style="288" customWidth="1"/>
    <col min="14088" max="14088" width="7.42578125" style="288" customWidth="1"/>
    <col min="14089" max="14089" width="7.28515625" style="288" customWidth="1"/>
    <col min="14090" max="14090" width="5.140625" style="288" customWidth="1"/>
    <col min="14091" max="14091" width="4.7109375" style="288" customWidth="1"/>
    <col min="14092" max="14092" width="8.140625" style="288" customWidth="1"/>
    <col min="14093" max="14093" width="8" style="288" customWidth="1"/>
    <col min="14094" max="14094" width="8.140625" style="288" customWidth="1"/>
    <col min="14095" max="14095" width="8.28515625" style="288" customWidth="1"/>
    <col min="14096" max="14327" width="9.140625" style="288" customWidth="1"/>
    <col min="14328" max="14328" width="2.85546875" style="288" customWidth="1"/>
    <col min="14329" max="14329" width="31.5703125" style="288" customWidth="1"/>
    <col min="14330" max="14330" width="8.140625" style="288" customWidth="1"/>
    <col min="14331" max="14331" width="7.28515625" style="288" customWidth="1"/>
    <col min="14332" max="14332" width="6.42578125" style="288" customWidth="1"/>
    <col min="14333" max="14333" width="6.28515625" style="288"/>
    <col min="14334" max="14334" width="2.85546875" style="288" customWidth="1"/>
    <col min="14335" max="14335" width="31.5703125" style="288" customWidth="1"/>
    <col min="14336" max="14336" width="8.140625" style="288" customWidth="1"/>
    <col min="14337" max="14337" width="7.28515625" style="288" customWidth="1"/>
    <col min="14338" max="14338" width="6.42578125" style="288" customWidth="1"/>
    <col min="14339" max="14339" width="6.28515625" style="288" customWidth="1"/>
    <col min="14340" max="14341" width="7.5703125" style="288" customWidth="1"/>
    <col min="14342" max="14343" width="7.140625" style="288" customWidth="1"/>
    <col min="14344" max="14344" width="7.42578125" style="288" customWidth="1"/>
    <col min="14345" max="14345" width="7.28515625" style="288" customWidth="1"/>
    <col min="14346" max="14346" width="5.140625" style="288" customWidth="1"/>
    <col min="14347" max="14347" width="4.7109375" style="288" customWidth="1"/>
    <col min="14348" max="14348" width="8.140625" style="288" customWidth="1"/>
    <col min="14349" max="14349" width="8" style="288" customWidth="1"/>
    <col min="14350" max="14350" width="8.140625" style="288" customWidth="1"/>
    <col min="14351" max="14351" width="8.28515625" style="288" customWidth="1"/>
    <col min="14352" max="14583" width="9.140625" style="288" customWidth="1"/>
    <col min="14584" max="14584" width="2.85546875" style="288" customWidth="1"/>
    <col min="14585" max="14585" width="31.5703125" style="288" customWidth="1"/>
    <col min="14586" max="14586" width="8.140625" style="288" customWidth="1"/>
    <col min="14587" max="14587" width="7.28515625" style="288" customWidth="1"/>
    <col min="14588" max="14588" width="6.42578125" style="288" customWidth="1"/>
    <col min="14589" max="14589" width="6.28515625" style="288"/>
    <col min="14590" max="14590" width="2.85546875" style="288" customWidth="1"/>
    <col min="14591" max="14591" width="31.5703125" style="288" customWidth="1"/>
    <col min="14592" max="14592" width="8.140625" style="288" customWidth="1"/>
    <col min="14593" max="14593" width="7.28515625" style="288" customWidth="1"/>
    <col min="14594" max="14594" width="6.42578125" style="288" customWidth="1"/>
    <col min="14595" max="14595" width="6.28515625" style="288" customWidth="1"/>
    <col min="14596" max="14597" width="7.5703125" style="288" customWidth="1"/>
    <col min="14598" max="14599" width="7.140625" style="288" customWidth="1"/>
    <col min="14600" max="14600" width="7.42578125" style="288" customWidth="1"/>
    <col min="14601" max="14601" width="7.28515625" style="288" customWidth="1"/>
    <col min="14602" max="14602" width="5.140625" style="288" customWidth="1"/>
    <col min="14603" max="14603" width="4.7109375" style="288" customWidth="1"/>
    <col min="14604" max="14604" width="8.140625" style="288" customWidth="1"/>
    <col min="14605" max="14605" width="8" style="288" customWidth="1"/>
    <col min="14606" max="14606" width="8.140625" style="288" customWidth="1"/>
    <col min="14607" max="14607" width="8.28515625" style="288" customWidth="1"/>
    <col min="14608" max="14839" width="9.140625" style="288" customWidth="1"/>
    <col min="14840" max="14840" width="2.85546875" style="288" customWidth="1"/>
    <col min="14841" max="14841" width="31.5703125" style="288" customWidth="1"/>
    <col min="14842" max="14842" width="8.140625" style="288" customWidth="1"/>
    <col min="14843" max="14843" width="7.28515625" style="288" customWidth="1"/>
    <col min="14844" max="14844" width="6.42578125" style="288" customWidth="1"/>
    <col min="14845" max="14845" width="6.28515625" style="288"/>
    <col min="14846" max="14846" width="2.85546875" style="288" customWidth="1"/>
    <col min="14847" max="14847" width="31.5703125" style="288" customWidth="1"/>
    <col min="14848" max="14848" width="8.140625" style="288" customWidth="1"/>
    <col min="14849" max="14849" width="7.28515625" style="288" customWidth="1"/>
    <col min="14850" max="14850" width="6.42578125" style="288" customWidth="1"/>
    <col min="14851" max="14851" width="6.28515625" style="288" customWidth="1"/>
    <col min="14852" max="14853" width="7.5703125" style="288" customWidth="1"/>
    <col min="14854" max="14855" width="7.140625" style="288" customWidth="1"/>
    <col min="14856" max="14856" width="7.42578125" style="288" customWidth="1"/>
    <col min="14857" max="14857" width="7.28515625" style="288" customWidth="1"/>
    <col min="14858" max="14858" width="5.140625" style="288" customWidth="1"/>
    <col min="14859" max="14859" width="4.7109375" style="288" customWidth="1"/>
    <col min="14860" max="14860" width="8.140625" style="288" customWidth="1"/>
    <col min="14861" max="14861" width="8" style="288" customWidth="1"/>
    <col min="14862" max="14862" width="8.140625" style="288" customWidth="1"/>
    <col min="14863" max="14863" width="8.28515625" style="288" customWidth="1"/>
    <col min="14864" max="15095" width="9.140625" style="288" customWidth="1"/>
    <col min="15096" max="15096" width="2.85546875" style="288" customWidth="1"/>
    <col min="15097" max="15097" width="31.5703125" style="288" customWidth="1"/>
    <col min="15098" max="15098" width="8.140625" style="288" customWidth="1"/>
    <col min="15099" max="15099" width="7.28515625" style="288" customWidth="1"/>
    <col min="15100" max="15100" width="6.42578125" style="288" customWidth="1"/>
    <col min="15101" max="15101" width="6.28515625" style="288"/>
    <col min="15102" max="15102" width="2.85546875" style="288" customWidth="1"/>
    <col min="15103" max="15103" width="31.5703125" style="288" customWidth="1"/>
    <col min="15104" max="15104" width="8.140625" style="288" customWidth="1"/>
    <col min="15105" max="15105" width="7.28515625" style="288" customWidth="1"/>
    <col min="15106" max="15106" width="6.42578125" style="288" customWidth="1"/>
    <col min="15107" max="15107" width="6.28515625" style="288" customWidth="1"/>
    <col min="15108" max="15109" width="7.5703125" style="288" customWidth="1"/>
    <col min="15110" max="15111" width="7.140625" style="288" customWidth="1"/>
    <col min="15112" max="15112" width="7.42578125" style="288" customWidth="1"/>
    <col min="15113" max="15113" width="7.28515625" style="288" customWidth="1"/>
    <col min="15114" max="15114" width="5.140625" style="288" customWidth="1"/>
    <col min="15115" max="15115" width="4.7109375" style="288" customWidth="1"/>
    <col min="15116" max="15116" width="8.140625" style="288" customWidth="1"/>
    <col min="15117" max="15117" width="8" style="288" customWidth="1"/>
    <col min="15118" max="15118" width="8.140625" style="288" customWidth="1"/>
    <col min="15119" max="15119" width="8.28515625" style="288" customWidth="1"/>
    <col min="15120" max="15351" width="9.140625" style="288" customWidth="1"/>
    <col min="15352" max="15352" width="2.85546875" style="288" customWidth="1"/>
    <col min="15353" max="15353" width="31.5703125" style="288" customWidth="1"/>
    <col min="15354" max="15354" width="8.140625" style="288" customWidth="1"/>
    <col min="15355" max="15355" width="7.28515625" style="288" customWidth="1"/>
    <col min="15356" max="15356" width="6.42578125" style="288" customWidth="1"/>
    <col min="15357" max="15357" width="6.28515625" style="288"/>
    <col min="15358" max="15358" width="2.85546875" style="288" customWidth="1"/>
    <col min="15359" max="15359" width="31.5703125" style="288" customWidth="1"/>
    <col min="15360" max="15360" width="8.140625" style="288" customWidth="1"/>
    <col min="15361" max="15361" width="7.28515625" style="288" customWidth="1"/>
    <col min="15362" max="15362" width="6.42578125" style="288" customWidth="1"/>
    <col min="15363" max="15363" width="6.28515625" style="288" customWidth="1"/>
    <col min="15364" max="15365" width="7.5703125" style="288" customWidth="1"/>
    <col min="15366" max="15367" width="7.140625" style="288" customWidth="1"/>
    <col min="15368" max="15368" width="7.42578125" style="288" customWidth="1"/>
    <col min="15369" max="15369" width="7.28515625" style="288" customWidth="1"/>
    <col min="15370" max="15370" width="5.140625" style="288" customWidth="1"/>
    <col min="15371" max="15371" width="4.7109375" style="288" customWidth="1"/>
    <col min="15372" max="15372" width="8.140625" style="288" customWidth="1"/>
    <col min="15373" max="15373" width="8" style="288" customWidth="1"/>
    <col min="15374" max="15374" width="8.140625" style="288" customWidth="1"/>
    <col min="15375" max="15375" width="8.28515625" style="288" customWidth="1"/>
    <col min="15376" max="15607" width="9.140625" style="288" customWidth="1"/>
    <col min="15608" max="15608" width="2.85546875" style="288" customWidth="1"/>
    <col min="15609" max="15609" width="31.5703125" style="288" customWidth="1"/>
    <col min="15610" max="15610" width="8.140625" style="288" customWidth="1"/>
    <col min="15611" max="15611" width="7.28515625" style="288" customWidth="1"/>
    <col min="15612" max="15612" width="6.42578125" style="288" customWidth="1"/>
    <col min="15613" max="15613" width="6.28515625" style="288"/>
    <col min="15614" max="15614" width="2.85546875" style="288" customWidth="1"/>
    <col min="15615" max="15615" width="31.5703125" style="288" customWidth="1"/>
    <col min="15616" max="15616" width="8.140625" style="288" customWidth="1"/>
    <col min="15617" max="15617" width="7.28515625" style="288" customWidth="1"/>
    <col min="15618" max="15618" width="6.42578125" style="288" customWidth="1"/>
    <col min="15619" max="15619" width="6.28515625" style="288" customWidth="1"/>
    <col min="15620" max="15621" width="7.5703125" style="288" customWidth="1"/>
    <col min="15622" max="15623" width="7.140625" style="288" customWidth="1"/>
    <col min="15624" max="15624" width="7.42578125" style="288" customWidth="1"/>
    <col min="15625" max="15625" width="7.28515625" style="288" customWidth="1"/>
    <col min="15626" max="15626" width="5.140625" style="288" customWidth="1"/>
    <col min="15627" max="15627" width="4.7109375" style="288" customWidth="1"/>
    <col min="15628" max="15628" width="8.140625" style="288" customWidth="1"/>
    <col min="15629" max="15629" width="8" style="288" customWidth="1"/>
    <col min="15630" max="15630" width="8.140625" style="288" customWidth="1"/>
    <col min="15631" max="15631" width="8.28515625" style="288" customWidth="1"/>
    <col min="15632" max="15863" width="9.140625" style="288" customWidth="1"/>
    <col min="15864" max="15864" width="2.85546875" style="288" customWidth="1"/>
    <col min="15865" max="15865" width="31.5703125" style="288" customWidth="1"/>
    <col min="15866" max="15866" width="8.140625" style="288" customWidth="1"/>
    <col min="15867" max="15867" width="7.28515625" style="288" customWidth="1"/>
    <col min="15868" max="15868" width="6.42578125" style="288" customWidth="1"/>
    <col min="15869" max="15869" width="6.28515625" style="288"/>
    <col min="15870" max="15870" width="2.85546875" style="288" customWidth="1"/>
    <col min="15871" max="15871" width="31.5703125" style="288" customWidth="1"/>
    <col min="15872" max="15872" width="8.140625" style="288" customWidth="1"/>
    <col min="15873" max="15873" width="7.28515625" style="288" customWidth="1"/>
    <col min="15874" max="15874" width="6.42578125" style="288" customWidth="1"/>
    <col min="15875" max="15875" width="6.28515625" style="288" customWidth="1"/>
    <col min="15876" max="15877" width="7.5703125" style="288" customWidth="1"/>
    <col min="15878" max="15879" width="7.140625" style="288" customWidth="1"/>
    <col min="15880" max="15880" width="7.42578125" style="288" customWidth="1"/>
    <col min="15881" max="15881" width="7.28515625" style="288" customWidth="1"/>
    <col min="15882" max="15882" width="5.140625" style="288" customWidth="1"/>
    <col min="15883" max="15883" width="4.7109375" style="288" customWidth="1"/>
    <col min="15884" max="15884" width="8.140625" style="288" customWidth="1"/>
    <col min="15885" max="15885" width="8" style="288" customWidth="1"/>
    <col min="15886" max="15886" width="8.140625" style="288" customWidth="1"/>
    <col min="15887" max="15887" width="8.28515625" style="288" customWidth="1"/>
    <col min="15888" max="16119" width="9.140625" style="288" customWidth="1"/>
    <col min="16120" max="16120" width="2.85546875" style="288" customWidth="1"/>
    <col min="16121" max="16121" width="31.5703125" style="288" customWidth="1"/>
    <col min="16122" max="16122" width="8.140625" style="288" customWidth="1"/>
    <col min="16123" max="16123" width="7.28515625" style="288" customWidth="1"/>
    <col min="16124" max="16124" width="6.42578125" style="288" customWidth="1"/>
    <col min="16125" max="16125" width="6.28515625" style="288"/>
    <col min="16126" max="16126" width="2.85546875" style="288" customWidth="1"/>
    <col min="16127" max="16127" width="31.5703125" style="288" customWidth="1"/>
    <col min="16128" max="16128" width="8.140625" style="288" customWidth="1"/>
    <col min="16129" max="16129" width="7.28515625" style="288" customWidth="1"/>
    <col min="16130" max="16130" width="6.42578125" style="288" customWidth="1"/>
    <col min="16131" max="16131" width="6.28515625" style="288" customWidth="1"/>
    <col min="16132" max="16133" width="7.5703125" style="288" customWidth="1"/>
    <col min="16134" max="16135" width="7.140625" style="288" customWidth="1"/>
    <col min="16136" max="16136" width="7.42578125" style="288" customWidth="1"/>
    <col min="16137" max="16137" width="7.28515625" style="288" customWidth="1"/>
    <col min="16138" max="16138" width="5.140625" style="288" customWidth="1"/>
    <col min="16139" max="16139" width="4.7109375" style="288" customWidth="1"/>
    <col min="16140" max="16140" width="8.140625" style="288" customWidth="1"/>
    <col min="16141" max="16141" width="8" style="288" customWidth="1"/>
    <col min="16142" max="16142" width="8.140625" style="288" customWidth="1"/>
    <col min="16143" max="16143" width="8.28515625" style="288" customWidth="1"/>
    <col min="16144" max="16375" width="9.140625" style="288" customWidth="1"/>
    <col min="16376" max="16376" width="2.85546875" style="288" customWidth="1"/>
    <col min="16377" max="16377" width="31.5703125" style="288" customWidth="1"/>
    <col min="16378" max="16378" width="8.140625" style="288" customWidth="1"/>
    <col min="16379" max="16379" width="7.28515625" style="288" customWidth="1"/>
    <col min="16380" max="16380" width="6.42578125" style="288" customWidth="1"/>
    <col min="16381" max="16384" width="6.28515625" style="288"/>
  </cols>
  <sheetData>
    <row r="1" spans="1:18" x14ac:dyDescent="0.25">
      <c r="O1" s="227" t="s">
        <v>0</v>
      </c>
    </row>
    <row r="2" spans="1:18" x14ac:dyDescent="0.25">
      <c r="D2" s="227"/>
      <c r="E2" s="227"/>
      <c r="O2" s="227" t="s">
        <v>1</v>
      </c>
      <c r="P2" s="227"/>
    </row>
    <row r="3" spans="1:18" x14ac:dyDescent="0.25">
      <c r="D3" s="227"/>
      <c r="E3" s="227"/>
      <c r="O3" s="227" t="s">
        <v>331</v>
      </c>
      <c r="P3" s="227"/>
    </row>
    <row r="4" spans="1:18" x14ac:dyDescent="0.25">
      <c r="D4" s="227"/>
      <c r="E4" s="227"/>
      <c r="O4" s="227" t="s">
        <v>309</v>
      </c>
      <c r="P4" s="227"/>
    </row>
    <row r="5" spans="1:18" x14ac:dyDescent="0.25">
      <c r="E5" s="227"/>
    </row>
    <row r="6" spans="1:18" x14ac:dyDescent="0.25">
      <c r="A6" s="1100" t="s">
        <v>310</v>
      </c>
      <c r="B6" s="1100"/>
      <c r="C6" s="1100"/>
      <c r="D6" s="1100"/>
      <c r="E6" s="1100"/>
      <c r="F6" s="1100"/>
      <c r="G6" s="1100"/>
      <c r="H6" s="1100"/>
      <c r="I6" s="1100"/>
      <c r="J6" s="1100"/>
      <c r="K6" s="1100"/>
      <c r="L6" s="1100"/>
      <c r="M6" s="1100"/>
      <c r="N6" s="1100"/>
      <c r="O6" s="1100"/>
      <c r="P6" s="1100"/>
      <c r="Q6" s="1100"/>
      <c r="R6" s="1100"/>
    </row>
    <row r="7" spans="1:18" ht="14.25" customHeight="1" x14ac:dyDescent="0.25">
      <c r="A7" s="1100"/>
      <c r="B7" s="1100"/>
      <c r="C7" s="1100"/>
      <c r="D7" s="1100"/>
      <c r="E7" s="1100"/>
      <c r="F7" s="1100"/>
      <c r="G7" s="551"/>
    </row>
    <row r="8" spans="1:18" ht="12" customHeight="1" thickBot="1" x14ac:dyDescent="0.3">
      <c r="A8" s="228"/>
      <c r="B8" s="551"/>
      <c r="C8" s="551"/>
      <c r="D8" s="551"/>
      <c r="E8" s="551"/>
      <c r="F8" s="551"/>
      <c r="G8" s="551"/>
      <c r="Q8" s="552" t="s">
        <v>2</v>
      </c>
    </row>
    <row r="9" spans="1:18" ht="15.75" thickBot="1" x14ac:dyDescent="0.3">
      <c r="A9" s="553"/>
      <c r="B9" s="553"/>
      <c r="C9" s="1101" t="s">
        <v>311</v>
      </c>
      <c r="D9" s="1102"/>
      <c r="E9" s="1102"/>
      <c r="F9" s="1103"/>
      <c r="G9" s="1104" t="s">
        <v>312</v>
      </c>
      <c r="H9" s="1105"/>
      <c r="I9" s="1105"/>
      <c r="J9" s="1106"/>
      <c r="K9" s="1101" t="s">
        <v>313</v>
      </c>
      <c r="L9" s="1102"/>
      <c r="M9" s="1102"/>
      <c r="N9" s="1103"/>
      <c r="O9" s="1101" t="s">
        <v>4</v>
      </c>
      <c r="P9" s="1102"/>
      <c r="Q9" s="1102"/>
      <c r="R9" s="1103"/>
    </row>
    <row r="10" spans="1:18" ht="12" customHeight="1" x14ac:dyDescent="0.25">
      <c r="A10" s="1107" t="s">
        <v>3</v>
      </c>
      <c r="B10" s="1109" t="s">
        <v>14</v>
      </c>
      <c r="C10" s="1111" t="s">
        <v>15</v>
      </c>
      <c r="D10" s="1114" t="s">
        <v>16</v>
      </c>
      <c r="E10" s="1115"/>
      <c r="F10" s="1116"/>
      <c r="G10" s="1111" t="s">
        <v>15</v>
      </c>
      <c r="H10" s="1114" t="s">
        <v>16</v>
      </c>
      <c r="I10" s="1115"/>
      <c r="J10" s="1116"/>
      <c r="K10" s="1111" t="s">
        <v>15</v>
      </c>
      <c r="L10" s="1114" t="s">
        <v>16</v>
      </c>
      <c r="M10" s="1115"/>
      <c r="N10" s="1116"/>
      <c r="O10" s="1111" t="s">
        <v>15</v>
      </c>
      <c r="P10" s="1114" t="s">
        <v>16</v>
      </c>
      <c r="Q10" s="1115"/>
      <c r="R10" s="1116"/>
    </row>
    <row r="11" spans="1:18" ht="12" customHeight="1" x14ac:dyDescent="0.25">
      <c r="A11" s="1107"/>
      <c r="B11" s="1109"/>
      <c r="C11" s="1112"/>
      <c r="D11" s="1117" t="s">
        <v>17</v>
      </c>
      <c r="E11" s="1118"/>
      <c r="F11" s="554"/>
      <c r="G11" s="1112"/>
      <c r="H11" s="1117" t="s">
        <v>17</v>
      </c>
      <c r="I11" s="1118"/>
      <c r="J11" s="554"/>
      <c r="K11" s="1112"/>
      <c r="L11" s="1117" t="s">
        <v>17</v>
      </c>
      <c r="M11" s="1118"/>
      <c r="N11" s="554"/>
      <c r="O11" s="1112"/>
      <c r="P11" s="1117" t="s">
        <v>17</v>
      </c>
      <c r="Q11" s="1118"/>
      <c r="R11" s="554"/>
    </row>
    <row r="12" spans="1:18" ht="50.25" customHeight="1" thickBot="1" x14ac:dyDescent="0.3">
      <c r="A12" s="1108"/>
      <c r="B12" s="1110"/>
      <c r="C12" s="1113"/>
      <c r="D12" s="555" t="s">
        <v>18</v>
      </c>
      <c r="E12" s="556" t="s">
        <v>19</v>
      </c>
      <c r="F12" s="557" t="s">
        <v>20</v>
      </c>
      <c r="G12" s="1113"/>
      <c r="H12" s="555" t="s">
        <v>18</v>
      </c>
      <c r="I12" s="556" t="s">
        <v>19</v>
      </c>
      <c r="J12" s="557" t="s">
        <v>20</v>
      </c>
      <c r="K12" s="1113"/>
      <c r="L12" s="555" t="s">
        <v>18</v>
      </c>
      <c r="M12" s="558" t="s">
        <v>19</v>
      </c>
      <c r="N12" s="557" t="s">
        <v>20</v>
      </c>
      <c r="O12" s="1113"/>
      <c r="P12" s="555" t="s">
        <v>18</v>
      </c>
      <c r="Q12" s="556" t="s">
        <v>19</v>
      </c>
      <c r="R12" s="557" t="s">
        <v>20</v>
      </c>
    </row>
    <row r="13" spans="1:18" ht="14.1" customHeight="1" thickBot="1" x14ac:dyDescent="0.3">
      <c r="A13" s="559">
        <v>1</v>
      </c>
      <c r="B13" s="1122" t="s">
        <v>21</v>
      </c>
      <c r="C13" s="1123"/>
      <c r="D13" s="1123"/>
      <c r="E13" s="1123"/>
      <c r="F13" s="1123"/>
      <c r="G13" s="1123"/>
      <c r="H13" s="1123"/>
      <c r="I13" s="1123"/>
      <c r="J13" s="1123"/>
      <c r="K13" s="1123"/>
      <c r="L13" s="1123"/>
      <c r="M13" s="1123"/>
      <c r="N13" s="1123"/>
      <c r="O13" s="1123"/>
      <c r="P13" s="1123"/>
      <c r="Q13" s="1123"/>
      <c r="R13" s="1124"/>
    </row>
    <row r="14" spans="1:18" ht="14.1" customHeight="1" x14ac:dyDescent="0.25">
      <c r="A14" s="560">
        <v>2</v>
      </c>
      <c r="B14" s="561" t="s">
        <v>22</v>
      </c>
      <c r="C14" s="562">
        <f>C15+C16+C26+C28+C29+C30+C31+C32+C33+C27+C25+C34+C35</f>
        <v>4482.2</v>
      </c>
      <c r="D14" s="563">
        <f t="shared" ref="D14:N14" si="0">D15+D16+D26+D28+D29+D30+D31+D32+D33+D27+D25+D34+D35</f>
        <v>4382.2</v>
      </c>
      <c r="E14" s="563">
        <f t="shared" si="0"/>
        <v>2469</v>
      </c>
      <c r="F14" s="564">
        <f t="shared" si="0"/>
        <v>100</v>
      </c>
      <c r="G14" s="905">
        <f t="shared" si="0"/>
        <v>334.44200000000001</v>
      </c>
      <c r="H14" s="906">
        <f t="shared" si="0"/>
        <v>334.44200000000001</v>
      </c>
      <c r="I14" s="906">
        <f t="shared" si="0"/>
        <v>162.12800000000001</v>
      </c>
      <c r="J14" s="564">
        <f t="shared" si="0"/>
        <v>0</v>
      </c>
      <c r="K14" s="562">
        <f t="shared" si="0"/>
        <v>100</v>
      </c>
      <c r="L14" s="563">
        <f t="shared" si="0"/>
        <v>100</v>
      </c>
      <c r="M14" s="563">
        <f t="shared" si="0"/>
        <v>0</v>
      </c>
      <c r="N14" s="564">
        <f t="shared" si="0"/>
        <v>0</v>
      </c>
      <c r="O14" s="562">
        <f>O15+O16+O26+O28+O29+O30+O31+O32+O33+O27+O25+O34+O35</f>
        <v>4916.6419999999998</v>
      </c>
      <c r="P14" s="563">
        <f t="shared" ref="P14:R14" si="1">P15+P16+P26+P28+P29+P30+P31+P32+P33+P27+P25+P34+P35</f>
        <v>4816.6419999999998</v>
      </c>
      <c r="Q14" s="563">
        <f t="shared" si="1"/>
        <v>2631.1279999999997</v>
      </c>
      <c r="R14" s="565">
        <f t="shared" si="1"/>
        <v>100</v>
      </c>
    </row>
    <row r="15" spans="1:18" ht="14.1" customHeight="1" x14ac:dyDescent="0.25">
      <c r="A15" s="559">
        <v>3</v>
      </c>
      <c r="B15" s="566" t="s">
        <v>23</v>
      </c>
      <c r="C15" s="567">
        <f>D15+F15</f>
        <v>2669.5</v>
      </c>
      <c r="D15" s="568">
        <v>2569.5</v>
      </c>
      <c r="E15" s="569">
        <v>1736</v>
      </c>
      <c r="F15" s="570">
        <v>100</v>
      </c>
      <c r="G15" s="571">
        <f>H15+J15</f>
        <v>286.42200000000003</v>
      </c>
      <c r="H15" s="572">
        <v>286.42200000000003</v>
      </c>
      <c r="I15" s="572">
        <v>159.55000000000001</v>
      </c>
      <c r="J15" s="573"/>
      <c r="K15" s="574">
        <f>L15+N15</f>
        <v>100</v>
      </c>
      <c r="L15" s="572">
        <v>100</v>
      </c>
      <c r="M15" s="575"/>
      <c r="N15" s="576"/>
      <c r="O15" s="577">
        <f>C15+G15+K15</f>
        <v>3055.922</v>
      </c>
      <c r="P15" s="578">
        <f>D15+H15+L15</f>
        <v>2955.922</v>
      </c>
      <c r="Q15" s="578">
        <f>E15+I15+M15</f>
        <v>1895.55</v>
      </c>
      <c r="R15" s="579">
        <f>F15+J15+N15</f>
        <v>100</v>
      </c>
    </row>
    <row r="16" spans="1:18" ht="14.1" customHeight="1" x14ac:dyDescent="0.25">
      <c r="A16" s="560">
        <v>4</v>
      </c>
      <c r="B16" s="566" t="s">
        <v>24</v>
      </c>
      <c r="C16" s="580">
        <f>C17+C18+C19+C20+C21+C22+C23+C24</f>
        <v>719</v>
      </c>
      <c r="D16" s="581">
        <f t="shared" ref="D16:I16" si="2">D17+D18+D19+D20+D21+D22+D23+D24</f>
        <v>719</v>
      </c>
      <c r="E16" s="581">
        <f t="shared" si="2"/>
        <v>570</v>
      </c>
      <c r="F16" s="582">
        <f t="shared" si="2"/>
        <v>0</v>
      </c>
      <c r="G16" s="583">
        <f t="shared" si="2"/>
        <v>48.02000000000001</v>
      </c>
      <c r="H16" s="584">
        <f t="shared" si="2"/>
        <v>48.02000000000001</v>
      </c>
      <c r="I16" s="585">
        <f t="shared" si="2"/>
        <v>2.5779999999999998</v>
      </c>
      <c r="J16" s="576"/>
      <c r="K16" s="586"/>
      <c r="L16" s="575"/>
      <c r="M16" s="575"/>
      <c r="N16" s="576"/>
      <c r="O16" s="587">
        <f t="shared" ref="O16:R39" si="3">C16+G16+K16</f>
        <v>767.02</v>
      </c>
      <c r="P16" s="588">
        <f t="shared" si="3"/>
        <v>767.02</v>
      </c>
      <c r="Q16" s="588">
        <f t="shared" si="3"/>
        <v>572.57799999999997</v>
      </c>
      <c r="R16" s="579">
        <f t="shared" si="3"/>
        <v>0</v>
      </c>
    </row>
    <row r="17" spans="1:18" ht="14.1" customHeight="1" x14ac:dyDescent="0.25">
      <c r="A17" s="559">
        <v>5</v>
      </c>
      <c r="B17" s="566" t="s">
        <v>25</v>
      </c>
      <c r="C17" s="63">
        <f>D17+F17</f>
        <v>91.1</v>
      </c>
      <c r="D17" s="8">
        <v>91.1</v>
      </c>
      <c r="E17" s="8">
        <v>77</v>
      </c>
      <c r="F17" s="589"/>
      <c r="G17" s="590">
        <f>H17+J17</f>
        <v>3.8</v>
      </c>
      <c r="H17" s="572">
        <v>3.8</v>
      </c>
      <c r="I17" s="572"/>
      <c r="J17" s="576"/>
      <c r="K17" s="591"/>
      <c r="L17" s="575"/>
      <c r="M17" s="575"/>
      <c r="N17" s="592"/>
      <c r="O17" s="587">
        <f t="shared" si="3"/>
        <v>94.899999999999991</v>
      </c>
      <c r="P17" s="588">
        <f t="shared" si="3"/>
        <v>94.899999999999991</v>
      </c>
      <c r="Q17" s="588">
        <f t="shared" si="3"/>
        <v>77</v>
      </c>
      <c r="R17" s="579">
        <f t="shared" si="3"/>
        <v>0</v>
      </c>
    </row>
    <row r="18" spans="1:18" ht="14.1" customHeight="1" x14ac:dyDescent="0.25">
      <c r="A18" s="560">
        <v>6</v>
      </c>
      <c r="B18" s="566" t="s">
        <v>26</v>
      </c>
      <c r="C18" s="63">
        <f t="shared" ref="C18:C24" si="4">D18+F18</f>
        <v>54.1</v>
      </c>
      <c r="D18" s="8">
        <v>54.1</v>
      </c>
      <c r="E18" s="8">
        <v>38</v>
      </c>
      <c r="F18" s="589"/>
      <c r="G18" s="590">
        <f t="shared" ref="G18:G24" si="5">H18+J18</f>
        <v>2.6</v>
      </c>
      <c r="H18" s="569">
        <v>2.6</v>
      </c>
      <c r="I18" s="593"/>
      <c r="J18" s="592"/>
      <c r="K18" s="591"/>
      <c r="L18" s="575"/>
      <c r="M18" s="575"/>
      <c r="N18" s="592"/>
      <c r="O18" s="587">
        <f t="shared" si="3"/>
        <v>56.7</v>
      </c>
      <c r="P18" s="588">
        <f t="shared" si="3"/>
        <v>56.7</v>
      </c>
      <c r="Q18" s="588">
        <f t="shared" si="3"/>
        <v>38</v>
      </c>
      <c r="R18" s="579">
        <f t="shared" si="3"/>
        <v>0</v>
      </c>
    </row>
    <row r="19" spans="1:18" ht="14.1" customHeight="1" x14ac:dyDescent="0.25">
      <c r="A19" s="559">
        <v>7</v>
      </c>
      <c r="B19" s="566" t="s">
        <v>27</v>
      </c>
      <c r="C19" s="63">
        <f t="shared" si="4"/>
        <v>136.19999999999999</v>
      </c>
      <c r="D19" s="8">
        <v>136.19999999999999</v>
      </c>
      <c r="E19" s="8">
        <v>102</v>
      </c>
      <c r="F19" s="589"/>
      <c r="G19" s="590">
        <f t="shared" si="5"/>
        <v>13.31</v>
      </c>
      <c r="H19" s="569">
        <v>13.31</v>
      </c>
      <c r="I19" s="593">
        <v>1.2889999999999999</v>
      </c>
      <c r="J19" s="592"/>
      <c r="K19" s="591"/>
      <c r="L19" s="575"/>
      <c r="M19" s="575"/>
      <c r="N19" s="592"/>
      <c r="O19" s="587">
        <f t="shared" si="3"/>
        <v>149.51</v>
      </c>
      <c r="P19" s="588">
        <f t="shared" si="3"/>
        <v>149.51</v>
      </c>
      <c r="Q19" s="588">
        <f t="shared" si="3"/>
        <v>103.289</v>
      </c>
      <c r="R19" s="579">
        <f t="shared" si="3"/>
        <v>0</v>
      </c>
    </row>
    <row r="20" spans="1:18" ht="14.1" customHeight="1" x14ac:dyDescent="0.25">
      <c r="A20" s="560">
        <v>8</v>
      </c>
      <c r="B20" s="566" t="s">
        <v>28</v>
      </c>
      <c r="C20" s="63">
        <f t="shared" si="4"/>
        <v>76.599999999999994</v>
      </c>
      <c r="D20" s="8">
        <v>76.599999999999994</v>
      </c>
      <c r="E20" s="8">
        <v>55</v>
      </c>
      <c r="F20" s="589"/>
      <c r="G20" s="590">
        <f t="shared" si="5"/>
        <v>3.8</v>
      </c>
      <c r="H20" s="569">
        <v>3.8</v>
      </c>
      <c r="I20" s="593"/>
      <c r="J20" s="592"/>
      <c r="K20" s="591"/>
      <c r="L20" s="575"/>
      <c r="M20" s="575"/>
      <c r="N20" s="592"/>
      <c r="O20" s="587">
        <f t="shared" si="3"/>
        <v>80.399999999999991</v>
      </c>
      <c r="P20" s="588">
        <f t="shared" si="3"/>
        <v>80.399999999999991</v>
      </c>
      <c r="Q20" s="588">
        <f t="shared" si="3"/>
        <v>55</v>
      </c>
      <c r="R20" s="579">
        <f t="shared" si="3"/>
        <v>0</v>
      </c>
    </row>
    <row r="21" spans="1:18" ht="14.1" customHeight="1" x14ac:dyDescent="0.25">
      <c r="A21" s="559">
        <v>9</v>
      </c>
      <c r="B21" s="566" t="s">
        <v>29</v>
      </c>
      <c r="C21" s="63">
        <f t="shared" si="4"/>
        <v>68.8</v>
      </c>
      <c r="D21" s="8">
        <v>68.8</v>
      </c>
      <c r="E21" s="8">
        <v>53</v>
      </c>
      <c r="F21" s="589"/>
      <c r="G21" s="590">
        <f t="shared" si="5"/>
        <v>1.6</v>
      </c>
      <c r="H21" s="569">
        <v>1.6</v>
      </c>
      <c r="I21" s="593"/>
      <c r="J21" s="592"/>
      <c r="K21" s="591"/>
      <c r="L21" s="575"/>
      <c r="M21" s="575"/>
      <c r="N21" s="592"/>
      <c r="O21" s="587">
        <f t="shared" si="3"/>
        <v>70.399999999999991</v>
      </c>
      <c r="P21" s="588">
        <f t="shared" si="3"/>
        <v>70.399999999999991</v>
      </c>
      <c r="Q21" s="588">
        <f t="shared" si="3"/>
        <v>53</v>
      </c>
      <c r="R21" s="579">
        <f t="shared" si="3"/>
        <v>0</v>
      </c>
    </row>
    <row r="22" spans="1:18" ht="14.1" customHeight="1" x14ac:dyDescent="0.25">
      <c r="A22" s="560">
        <v>10</v>
      </c>
      <c r="B22" s="566" t="s">
        <v>30</v>
      </c>
      <c r="C22" s="63">
        <f t="shared" si="4"/>
        <v>103</v>
      </c>
      <c r="D22" s="8">
        <v>103</v>
      </c>
      <c r="E22" s="8">
        <v>84</v>
      </c>
      <c r="F22" s="589"/>
      <c r="G22" s="590">
        <f t="shared" si="5"/>
        <v>6.4</v>
      </c>
      <c r="H22" s="569">
        <v>6.4</v>
      </c>
      <c r="I22" s="593"/>
      <c r="J22" s="592"/>
      <c r="K22" s="591"/>
      <c r="L22" s="575"/>
      <c r="M22" s="575"/>
      <c r="N22" s="592"/>
      <c r="O22" s="587">
        <f t="shared" si="3"/>
        <v>109.4</v>
      </c>
      <c r="P22" s="588">
        <f t="shared" si="3"/>
        <v>109.4</v>
      </c>
      <c r="Q22" s="588">
        <f t="shared" si="3"/>
        <v>84</v>
      </c>
      <c r="R22" s="579">
        <f t="shared" si="3"/>
        <v>0</v>
      </c>
    </row>
    <row r="23" spans="1:18" ht="14.1" customHeight="1" x14ac:dyDescent="0.25">
      <c r="A23" s="559">
        <v>11</v>
      </c>
      <c r="B23" s="566" t="s">
        <v>31</v>
      </c>
      <c r="C23" s="63">
        <f t="shared" si="4"/>
        <v>59</v>
      </c>
      <c r="D23" s="8">
        <v>59</v>
      </c>
      <c r="E23" s="8">
        <v>51</v>
      </c>
      <c r="F23" s="589"/>
      <c r="G23" s="590">
        <f t="shared" si="5"/>
        <v>3.2</v>
      </c>
      <c r="H23" s="569">
        <v>3.2</v>
      </c>
      <c r="I23" s="593"/>
      <c r="J23" s="592"/>
      <c r="K23" s="591"/>
      <c r="L23" s="575"/>
      <c r="M23" s="575"/>
      <c r="N23" s="592"/>
      <c r="O23" s="587">
        <f t="shared" si="3"/>
        <v>62.2</v>
      </c>
      <c r="P23" s="588">
        <f t="shared" si="3"/>
        <v>62.2</v>
      </c>
      <c r="Q23" s="588">
        <f t="shared" si="3"/>
        <v>51</v>
      </c>
      <c r="R23" s="579">
        <f t="shared" si="3"/>
        <v>0</v>
      </c>
    </row>
    <row r="24" spans="1:18" ht="14.1" customHeight="1" x14ac:dyDescent="0.25">
      <c r="A24" s="560">
        <v>12</v>
      </c>
      <c r="B24" s="566" t="s">
        <v>32</v>
      </c>
      <c r="C24" s="63">
        <f t="shared" si="4"/>
        <v>130.19999999999999</v>
      </c>
      <c r="D24" s="8">
        <v>130.19999999999999</v>
      </c>
      <c r="E24" s="8">
        <v>110</v>
      </c>
      <c r="F24" s="589"/>
      <c r="G24" s="590">
        <f t="shared" si="5"/>
        <v>13.31</v>
      </c>
      <c r="H24" s="569">
        <v>13.31</v>
      </c>
      <c r="I24" s="593">
        <v>1.2889999999999999</v>
      </c>
      <c r="J24" s="592"/>
      <c r="K24" s="591"/>
      <c r="L24" s="575"/>
      <c r="M24" s="575"/>
      <c r="N24" s="592"/>
      <c r="O24" s="587">
        <f t="shared" si="3"/>
        <v>143.51</v>
      </c>
      <c r="P24" s="588">
        <f t="shared" si="3"/>
        <v>143.51</v>
      </c>
      <c r="Q24" s="588">
        <f t="shared" si="3"/>
        <v>111.289</v>
      </c>
      <c r="R24" s="579">
        <f t="shared" si="3"/>
        <v>0</v>
      </c>
    </row>
    <row r="25" spans="1:18" ht="14.1" customHeight="1" x14ac:dyDescent="0.25">
      <c r="A25" s="559">
        <v>13</v>
      </c>
      <c r="B25" s="594" t="s">
        <v>33</v>
      </c>
      <c r="C25" s="63">
        <f>D25+F25</f>
        <v>320.39999999999998</v>
      </c>
      <c r="D25" s="8">
        <v>320.39999999999998</v>
      </c>
      <c r="E25" s="8">
        <v>163</v>
      </c>
      <c r="F25" s="589"/>
      <c r="G25" s="595"/>
      <c r="H25" s="575"/>
      <c r="I25" s="575"/>
      <c r="J25" s="592"/>
      <c r="K25" s="591"/>
      <c r="L25" s="575"/>
      <c r="M25" s="575"/>
      <c r="N25" s="592"/>
      <c r="O25" s="587">
        <f t="shared" si="3"/>
        <v>320.39999999999998</v>
      </c>
      <c r="P25" s="588">
        <f t="shared" si="3"/>
        <v>320.39999999999998</v>
      </c>
      <c r="Q25" s="588">
        <f t="shared" si="3"/>
        <v>163</v>
      </c>
      <c r="R25" s="579">
        <f t="shared" si="3"/>
        <v>0</v>
      </c>
    </row>
    <row r="26" spans="1:18" ht="14.1" customHeight="1" x14ac:dyDescent="0.25">
      <c r="A26" s="560">
        <v>14</v>
      </c>
      <c r="B26" s="596" t="s">
        <v>34</v>
      </c>
      <c r="C26" s="597">
        <f t="shared" ref="C26:C39" si="6">D26+F26</f>
        <v>11.2</v>
      </c>
      <c r="D26" s="8">
        <v>11.2</v>
      </c>
      <c r="E26" s="8"/>
      <c r="F26" s="589"/>
      <c r="G26" s="598"/>
      <c r="H26" s="575"/>
      <c r="I26" s="575"/>
      <c r="J26" s="592"/>
      <c r="K26" s="591"/>
      <c r="L26" s="575"/>
      <c r="M26" s="575"/>
      <c r="N26" s="592"/>
      <c r="O26" s="587">
        <f t="shared" si="3"/>
        <v>11.2</v>
      </c>
      <c r="P26" s="588">
        <f t="shared" si="3"/>
        <v>11.2</v>
      </c>
      <c r="Q26" s="588">
        <f t="shared" si="3"/>
        <v>0</v>
      </c>
      <c r="R26" s="579">
        <f t="shared" si="3"/>
        <v>0</v>
      </c>
    </row>
    <row r="27" spans="1:18" ht="17.25" customHeight="1" x14ac:dyDescent="0.25">
      <c r="A27" s="559">
        <v>15</v>
      </c>
      <c r="B27" s="599" t="s">
        <v>35</v>
      </c>
      <c r="C27" s="597">
        <f t="shared" si="6"/>
        <v>20</v>
      </c>
      <c r="D27" s="8">
        <v>20</v>
      </c>
      <c r="E27" s="569"/>
      <c r="F27" s="589"/>
      <c r="G27" s="598"/>
      <c r="H27" s="575"/>
      <c r="I27" s="575"/>
      <c r="J27" s="592"/>
      <c r="K27" s="591"/>
      <c r="L27" s="575"/>
      <c r="M27" s="575"/>
      <c r="N27" s="592"/>
      <c r="O27" s="587">
        <f t="shared" si="3"/>
        <v>20</v>
      </c>
      <c r="P27" s="588">
        <f t="shared" si="3"/>
        <v>20</v>
      </c>
      <c r="Q27" s="588">
        <f t="shared" si="3"/>
        <v>0</v>
      </c>
      <c r="R27" s="579">
        <f t="shared" si="3"/>
        <v>0</v>
      </c>
    </row>
    <row r="28" spans="1:18" ht="33.75" customHeight="1" x14ac:dyDescent="0.25">
      <c r="A28" s="560">
        <v>16</v>
      </c>
      <c r="B28" s="600" t="s">
        <v>36</v>
      </c>
      <c r="C28" s="597">
        <f t="shared" si="6"/>
        <v>90</v>
      </c>
      <c r="D28" s="8">
        <v>90</v>
      </c>
      <c r="E28" s="569"/>
      <c r="F28" s="589"/>
      <c r="G28" s="598"/>
      <c r="H28" s="575"/>
      <c r="I28" s="575"/>
      <c r="J28" s="592"/>
      <c r="K28" s="591"/>
      <c r="L28" s="575"/>
      <c r="M28" s="575"/>
      <c r="N28" s="592"/>
      <c r="O28" s="587">
        <f t="shared" si="3"/>
        <v>90</v>
      </c>
      <c r="P28" s="588">
        <f t="shared" si="3"/>
        <v>90</v>
      </c>
      <c r="Q28" s="588">
        <f t="shared" si="3"/>
        <v>0</v>
      </c>
      <c r="R28" s="579">
        <f t="shared" si="3"/>
        <v>0</v>
      </c>
    </row>
    <row r="29" spans="1:18" ht="37.5" customHeight="1" x14ac:dyDescent="0.25">
      <c r="A29" s="559">
        <v>17</v>
      </c>
      <c r="B29" s="601" t="s">
        <v>37</v>
      </c>
      <c r="C29" s="597">
        <f t="shared" si="6"/>
        <v>180</v>
      </c>
      <c r="D29" s="569">
        <v>180</v>
      </c>
      <c r="E29" s="569"/>
      <c r="F29" s="589"/>
      <c r="G29" s="598"/>
      <c r="H29" s="575"/>
      <c r="I29" s="575"/>
      <c r="J29" s="592"/>
      <c r="K29" s="591"/>
      <c r="L29" s="575"/>
      <c r="M29" s="575"/>
      <c r="N29" s="592"/>
      <c r="O29" s="587">
        <f t="shared" si="3"/>
        <v>180</v>
      </c>
      <c r="P29" s="588">
        <f t="shared" si="3"/>
        <v>180</v>
      </c>
      <c r="Q29" s="588">
        <f t="shared" si="3"/>
        <v>0</v>
      </c>
      <c r="R29" s="579">
        <f t="shared" si="3"/>
        <v>0</v>
      </c>
    </row>
    <row r="30" spans="1:18" ht="28.5" customHeight="1" x14ac:dyDescent="0.25">
      <c r="A30" s="560">
        <v>18</v>
      </c>
      <c r="B30" s="602" t="s">
        <v>38</v>
      </c>
      <c r="C30" s="597">
        <f t="shared" si="6"/>
        <v>3</v>
      </c>
      <c r="D30" s="569">
        <v>3</v>
      </c>
      <c r="E30" s="569"/>
      <c r="F30" s="589"/>
      <c r="G30" s="598"/>
      <c r="H30" s="575"/>
      <c r="I30" s="575"/>
      <c r="J30" s="592"/>
      <c r="K30" s="591"/>
      <c r="L30" s="575"/>
      <c r="M30" s="575"/>
      <c r="N30" s="592"/>
      <c r="O30" s="587">
        <f t="shared" si="3"/>
        <v>3</v>
      </c>
      <c r="P30" s="588">
        <f t="shared" si="3"/>
        <v>3</v>
      </c>
      <c r="Q30" s="588">
        <f t="shared" si="3"/>
        <v>0</v>
      </c>
      <c r="R30" s="579">
        <f t="shared" si="3"/>
        <v>0</v>
      </c>
    </row>
    <row r="31" spans="1:18" ht="26.25" customHeight="1" x14ac:dyDescent="0.25">
      <c r="A31" s="559">
        <v>19</v>
      </c>
      <c r="B31" s="603" t="s">
        <v>39</v>
      </c>
      <c r="C31" s="597">
        <f t="shared" si="6"/>
        <v>180</v>
      </c>
      <c r="D31" s="569">
        <v>180</v>
      </c>
      <c r="E31" s="569"/>
      <c r="F31" s="589"/>
      <c r="G31" s="598"/>
      <c r="H31" s="575"/>
      <c r="I31" s="575"/>
      <c r="J31" s="592"/>
      <c r="K31" s="591"/>
      <c r="L31" s="575"/>
      <c r="M31" s="575"/>
      <c r="N31" s="592"/>
      <c r="O31" s="587">
        <f t="shared" si="3"/>
        <v>180</v>
      </c>
      <c r="P31" s="588">
        <f t="shared" si="3"/>
        <v>180</v>
      </c>
      <c r="Q31" s="588">
        <f t="shared" si="3"/>
        <v>0</v>
      </c>
      <c r="R31" s="579">
        <f t="shared" si="3"/>
        <v>0</v>
      </c>
    </row>
    <row r="32" spans="1:18" ht="26.25" customHeight="1" x14ac:dyDescent="0.25">
      <c r="A32" s="560">
        <v>20</v>
      </c>
      <c r="B32" s="604" t="s">
        <v>42</v>
      </c>
      <c r="C32" s="597">
        <f t="shared" si="6"/>
        <v>190</v>
      </c>
      <c r="D32" s="569">
        <v>190</v>
      </c>
      <c r="E32" s="569"/>
      <c r="F32" s="589"/>
      <c r="G32" s="598"/>
      <c r="H32" s="575"/>
      <c r="I32" s="575"/>
      <c r="J32" s="592"/>
      <c r="K32" s="591"/>
      <c r="L32" s="575"/>
      <c r="M32" s="575"/>
      <c r="N32" s="592"/>
      <c r="O32" s="587">
        <f t="shared" si="3"/>
        <v>190</v>
      </c>
      <c r="P32" s="588">
        <f t="shared" si="3"/>
        <v>190</v>
      </c>
      <c r="Q32" s="588">
        <f t="shared" si="3"/>
        <v>0</v>
      </c>
      <c r="R32" s="579">
        <f t="shared" si="3"/>
        <v>0</v>
      </c>
    </row>
    <row r="33" spans="1:24" ht="14.1" customHeight="1" x14ac:dyDescent="0.25">
      <c r="A33" s="559">
        <v>21</v>
      </c>
      <c r="B33" s="71" t="s">
        <v>43</v>
      </c>
      <c r="C33" s="597">
        <f t="shared" si="6"/>
        <v>35</v>
      </c>
      <c r="D33" s="569">
        <v>35</v>
      </c>
      <c r="E33" s="569"/>
      <c r="F33" s="589"/>
      <c r="G33" s="605"/>
      <c r="H33" s="575"/>
      <c r="I33" s="575"/>
      <c r="J33" s="592"/>
      <c r="K33" s="591"/>
      <c r="L33" s="575"/>
      <c r="M33" s="575"/>
      <c r="N33" s="592"/>
      <c r="O33" s="587">
        <f t="shared" si="3"/>
        <v>35</v>
      </c>
      <c r="P33" s="588">
        <f t="shared" si="3"/>
        <v>35</v>
      </c>
      <c r="Q33" s="588">
        <f t="shared" si="3"/>
        <v>0</v>
      </c>
      <c r="R33" s="579">
        <f t="shared" si="3"/>
        <v>0</v>
      </c>
    </row>
    <row r="34" spans="1:24" ht="14.1" customHeight="1" x14ac:dyDescent="0.25">
      <c r="A34" s="560">
        <v>22</v>
      </c>
      <c r="B34" s="71" t="s">
        <v>314</v>
      </c>
      <c r="C34" s="597">
        <f t="shared" si="6"/>
        <v>40</v>
      </c>
      <c r="D34" s="569">
        <v>40</v>
      </c>
      <c r="E34" s="569"/>
      <c r="F34" s="606"/>
      <c r="G34" s="605"/>
      <c r="H34" s="575"/>
      <c r="I34" s="575"/>
      <c r="J34" s="592"/>
      <c r="K34" s="591"/>
      <c r="L34" s="575"/>
      <c r="M34" s="575"/>
      <c r="N34" s="592"/>
      <c r="O34" s="587">
        <f t="shared" si="3"/>
        <v>40</v>
      </c>
      <c r="P34" s="588">
        <f t="shared" si="3"/>
        <v>40</v>
      </c>
      <c r="Q34" s="588">
        <f t="shared" si="3"/>
        <v>0</v>
      </c>
      <c r="R34" s="579">
        <f t="shared" si="3"/>
        <v>0</v>
      </c>
    </row>
    <row r="35" spans="1:24" ht="16.5" customHeight="1" x14ac:dyDescent="0.25">
      <c r="A35" s="559">
        <v>23</v>
      </c>
      <c r="B35" s="71" t="s">
        <v>40</v>
      </c>
      <c r="C35" s="597">
        <f t="shared" si="6"/>
        <v>24.1</v>
      </c>
      <c r="D35" s="569">
        <v>24.1</v>
      </c>
      <c r="E35" s="569"/>
      <c r="F35" s="606"/>
      <c r="G35" s="605"/>
      <c r="H35" s="575"/>
      <c r="I35" s="575"/>
      <c r="J35" s="592"/>
      <c r="K35" s="591"/>
      <c r="L35" s="575"/>
      <c r="M35" s="575"/>
      <c r="N35" s="592"/>
      <c r="O35" s="587">
        <f t="shared" si="3"/>
        <v>24.1</v>
      </c>
      <c r="P35" s="588">
        <f t="shared" si="3"/>
        <v>24.1</v>
      </c>
      <c r="Q35" s="588">
        <f t="shared" si="3"/>
        <v>0</v>
      </c>
      <c r="R35" s="579">
        <f t="shared" si="3"/>
        <v>0</v>
      </c>
    </row>
    <row r="36" spans="1:24" ht="14.1" customHeight="1" x14ac:dyDescent="0.25">
      <c r="A36" s="560">
        <v>24</v>
      </c>
      <c r="B36" s="607" t="s">
        <v>44</v>
      </c>
      <c r="C36" s="597">
        <f t="shared" si="6"/>
        <v>60</v>
      </c>
      <c r="D36" s="569">
        <v>60</v>
      </c>
      <c r="E36" s="569">
        <v>56</v>
      </c>
      <c r="F36" s="608"/>
      <c r="G36" s="605"/>
      <c r="H36" s="575"/>
      <c r="I36" s="575"/>
      <c r="J36" s="592"/>
      <c r="K36" s="591"/>
      <c r="L36" s="575"/>
      <c r="M36" s="575"/>
      <c r="N36" s="592"/>
      <c r="O36" s="587">
        <f t="shared" si="3"/>
        <v>60</v>
      </c>
      <c r="P36" s="588">
        <f t="shared" si="3"/>
        <v>60</v>
      </c>
      <c r="Q36" s="588">
        <f t="shared" si="3"/>
        <v>56</v>
      </c>
      <c r="R36" s="579">
        <f t="shared" si="3"/>
        <v>0</v>
      </c>
    </row>
    <row r="37" spans="1:24" ht="24" customHeight="1" x14ac:dyDescent="0.25">
      <c r="A37" s="559">
        <v>25</v>
      </c>
      <c r="B37" s="609" t="s">
        <v>45</v>
      </c>
      <c r="C37" s="580">
        <f t="shared" si="6"/>
        <v>1112</v>
      </c>
      <c r="D37" s="610">
        <f>D38</f>
        <v>76.900000000000006</v>
      </c>
      <c r="E37" s="610">
        <f>E38</f>
        <v>0</v>
      </c>
      <c r="F37" s="611">
        <f>F38</f>
        <v>1035.0999999999999</v>
      </c>
      <c r="G37" s="598"/>
      <c r="H37" s="575"/>
      <c r="I37" s="575"/>
      <c r="J37" s="592"/>
      <c r="K37" s="591"/>
      <c r="L37" s="575"/>
      <c r="M37" s="575"/>
      <c r="N37" s="592"/>
      <c r="O37" s="587">
        <f t="shared" si="3"/>
        <v>1112</v>
      </c>
      <c r="P37" s="588">
        <f t="shared" si="3"/>
        <v>76.900000000000006</v>
      </c>
      <c r="Q37" s="588">
        <f t="shared" si="3"/>
        <v>0</v>
      </c>
      <c r="R37" s="579">
        <f t="shared" si="3"/>
        <v>1035.0999999999999</v>
      </c>
    </row>
    <row r="38" spans="1:24" ht="14.1" customHeight="1" x14ac:dyDescent="0.25">
      <c r="A38" s="560">
        <v>26</v>
      </c>
      <c r="B38" s="603" t="s">
        <v>315</v>
      </c>
      <c r="C38" s="597">
        <f t="shared" si="6"/>
        <v>1112</v>
      </c>
      <c r="D38" s="569">
        <v>76.900000000000006</v>
      </c>
      <c r="E38" s="612"/>
      <c r="F38" s="613">
        <v>1035.0999999999999</v>
      </c>
      <c r="G38" s="598"/>
      <c r="H38" s="575"/>
      <c r="I38" s="575"/>
      <c r="J38" s="592"/>
      <c r="K38" s="591"/>
      <c r="L38" s="575"/>
      <c r="M38" s="575"/>
      <c r="N38" s="592"/>
      <c r="O38" s="587">
        <f t="shared" si="3"/>
        <v>1112</v>
      </c>
      <c r="P38" s="588">
        <f t="shared" si="3"/>
        <v>76.900000000000006</v>
      </c>
      <c r="Q38" s="588">
        <f t="shared" si="3"/>
        <v>0</v>
      </c>
      <c r="R38" s="579">
        <f t="shared" si="3"/>
        <v>1035.0999999999999</v>
      </c>
    </row>
    <row r="39" spans="1:24" ht="14.1" customHeight="1" thickBot="1" x14ac:dyDescent="0.3">
      <c r="A39" s="559">
        <v>27</v>
      </c>
      <c r="B39" s="614" t="s">
        <v>48</v>
      </c>
      <c r="C39" s="615">
        <f t="shared" si="6"/>
        <v>115.3</v>
      </c>
      <c r="D39" s="616">
        <v>115.3</v>
      </c>
      <c r="E39" s="616">
        <v>101.8</v>
      </c>
      <c r="F39" s="617"/>
      <c r="G39" s="618">
        <f>H39+J39</f>
        <v>446.6</v>
      </c>
      <c r="H39" s="619">
        <v>446.6</v>
      </c>
      <c r="I39" s="619">
        <v>430</v>
      </c>
      <c r="J39" s="620"/>
      <c r="K39" s="621">
        <f>L39+N39</f>
        <v>1.03</v>
      </c>
      <c r="L39" s="619">
        <v>1.03</v>
      </c>
      <c r="M39" s="622"/>
      <c r="N39" s="623"/>
      <c r="O39" s="624">
        <f t="shared" si="3"/>
        <v>562.92999999999995</v>
      </c>
      <c r="P39" s="625">
        <f t="shared" si="3"/>
        <v>562.92999999999995</v>
      </c>
      <c r="Q39" s="625">
        <f t="shared" si="3"/>
        <v>531.79999999999995</v>
      </c>
      <c r="R39" s="219">
        <f t="shared" si="3"/>
        <v>0</v>
      </c>
    </row>
    <row r="40" spans="1:24" ht="14.1" customHeight="1" thickBot="1" x14ac:dyDescent="0.3">
      <c r="A40" s="560">
        <v>28</v>
      </c>
      <c r="B40" s="626" t="s">
        <v>49</v>
      </c>
      <c r="C40" s="627">
        <f t="shared" ref="C40:N40" si="7">C14+C36+C37+C39</f>
        <v>5769.5</v>
      </c>
      <c r="D40" s="628">
        <f t="shared" si="7"/>
        <v>4634.3999999999996</v>
      </c>
      <c r="E40" s="628">
        <f t="shared" si="7"/>
        <v>2626.8</v>
      </c>
      <c r="F40" s="629">
        <f t="shared" si="7"/>
        <v>1135.0999999999999</v>
      </c>
      <c r="G40" s="630">
        <f t="shared" si="7"/>
        <v>781.04200000000003</v>
      </c>
      <c r="H40" s="631">
        <f t="shared" si="7"/>
        <v>781.04200000000003</v>
      </c>
      <c r="I40" s="631">
        <f t="shared" si="7"/>
        <v>592.12800000000004</v>
      </c>
      <c r="J40" s="632">
        <f t="shared" si="7"/>
        <v>0</v>
      </c>
      <c r="K40" s="627">
        <f t="shared" si="7"/>
        <v>101.03</v>
      </c>
      <c r="L40" s="628">
        <f t="shared" si="7"/>
        <v>101.03</v>
      </c>
      <c r="M40" s="628">
        <f t="shared" si="7"/>
        <v>0</v>
      </c>
      <c r="N40" s="629">
        <f t="shared" si="7"/>
        <v>0</v>
      </c>
      <c r="O40" s="633">
        <f>C40+G40+K40</f>
        <v>6651.5720000000001</v>
      </c>
      <c r="P40" s="634">
        <f>D40+H40+L40</f>
        <v>5516.4719999999998</v>
      </c>
      <c r="Q40" s="634">
        <f>E40+I40+M40</f>
        <v>3218.9280000000003</v>
      </c>
      <c r="R40" s="635">
        <f>F40+J40+N40</f>
        <v>1135.0999999999999</v>
      </c>
    </row>
    <row r="41" spans="1:24" ht="14.1" customHeight="1" thickBot="1" x14ac:dyDescent="0.3">
      <c r="A41" s="559">
        <v>29</v>
      </c>
      <c r="B41" s="1097" t="s">
        <v>50</v>
      </c>
      <c r="C41" s="1123"/>
      <c r="D41" s="1123"/>
      <c r="E41" s="1123"/>
      <c r="F41" s="1123"/>
      <c r="G41" s="1123"/>
      <c r="H41" s="1123"/>
      <c r="I41" s="1123"/>
      <c r="J41" s="1123"/>
      <c r="K41" s="1123"/>
      <c r="L41" s="1123"/>
      <c r="M41" s="1123"/>
      <c r="N41" s="1123"/>
      <c r="O41" s="1123"/>
      <c r="P41" s="1123"/>
      <c r="Q41" s="1123"/>
      <c r="R41" s="1124"/>
    </row>
    <row r="42" spans="1:24" ht="14.1" customHeight="1" x14ac:dyDescent="0.25">
      <c r="A42" s="560">
        <v>30</v>
      </c>
      <c r="B42" s="561" t="s">
        <v>22</v>
      </c>
      <c r="C42" s="636">
        <f>C43+C44+C45+C46+C47+C49+C48+C50</f>
        <v>2191.259</v>
      </c>
      <c r="D42" s="637">
        <f t="shared" ref="D42:R42" si="8">D43+D44+D45+D46+D47+D49+D48+D50</f>
        <v>2191.259</v>
      </c>
      <c r="E42" s="637">
        <f t="shared" si="8"/>
        <v>0</v>
      </c>
      <c r="F42" s="938">
        <f t="shared" si="8"/>
        <v>0</v>
      </c>
      <c r="G42" s="932">
        <f t="shared" si="8"/>
        <v>806.21699999999998</v>
      </c>
      <c r="H42" s="637">
        <f t="shared" si="8"/>
        <v>806.21699999999998</v>
      </c>
      <c r="I42" s="637">
        <f t="shared" si="8"/>
        <v>13.012</v>
      </c>
      <c r="J42" s="933">
        <f t="shared" si="8"/>
        <v>0</v>
      </c>
      <c r="K42" s="932">
        <f t="shared" si="8"/>
        <v>0</v>
      </c>
      <c r="L42" s="637">
        <f t="shared" si="8"/>
        <v>0</v>
      </c>
      <c r="M42" s="637">
        <f t="shared" si="8"/>
        <v>0</v>
      </c>
      <c r="N42" s="933">
        <f t="shared" si="8"/>
        <v>0</v>
      </c>
      <c r="O42" s="939">
        <f t="shared" si="8"/>
        <v>2997.4760000000001</v>
      </c>
      <c r="P42" s="637">
        <f t="shared" si="8"/>
        <v>2997.4760000000001</v>
      </c>
      <c r="Q42" s="637">
        <f t="shared" si="8"/>
        <v>13.012</v>
      </c>
      <c r="R42" s="638">
        <f t="shared" si="8"/>
        <v>0</v>
      </c>
    </row>
    <row r="43" spans="1:24" ht="14.1" customHeight="1" x14ac:dyDescent="0.25">
      <c r="A43" s="559">
        <v>31</v>
      </c>
      <c r="B43" s="574" t="s">
        <v>316</v>
      </c>
      <c r="C43" s="574">
        <f>D43+F43</f>
        <v>1100</v>
      </c>
      <c r="D43" s="569">
        <v>1100</v>
      </c>
      <c r="E43" s="569"/>
      <c r="F43" s="639"/>
      <c r="G43" s="591"/>
      <c r="H43" s="575"/>
      <c r="I43" s="575"/>
      <c r="J43" s="592"/>
      <c r="K43" s="727"/>
      <c r="L43" s="572"/>
      <c r="M43" s="572"/>
      <c r="N43" s="645"/>
      <c r="O43" s="931">
        <f>C43+G43+K43</f>
        <v>1100</v>
      </c>
      <c r="P43" s="641">
        <f>D43+H43+L43</f>
        <v>1100</v>
      </c>
      <c r="Q43" s="641">
        <f>E43+I43+M43</f>
        <v>0</v>
      </c>
      <c r="R43" s="642">
        <f>F43+J43+N43</f>
        <v>0</v>
      </c>
      <c r="X43" s="292"/>
    </row>
    <row r="44" spans="1:24" ht="24.75" customHeight="1" x14ac:dyDescent="0.25">
      <c r="A44" s="560">
        <v>32</v>
      </c>
      <c r="B44" s="604" t="s">
        <v>52</v>
      </c>
      <c r="C44" s="574">
        <f t="shared" ref="C44:C55" si="9">D44+F44</f>
        <v>700</v>
      </c>
      <c r="D44" s="569">
        <v>700</v>
      </c>
      <c r="E44" s="569"/>
      <c r="F44" s="639"/>
      <c r="G44" s="591"/>
      <c r="H44" s="575"/>
      <c r="I44" s="575"/>
      <c r="J44" s="592"/>
      <c r="K44" s="727"/>
      <c r="L44" s="572"/>
      <c r="M44" s="572"/>
      <c r="N44" s="645"/>
      <c r="O44" s="931">
        <f t="shared" ref="O44:R55" si="10">C44+G44+K44</f>
        <v>700</v>
      </c>
      <c r="P44" s="641">
        <f t="shared" si="10"/>
        <v>700</v>
      </c>
      <c r="Q44" s="641">
        <f t="shared" si="10"/>
        <v>0</v>
      </c>
      <c r="R44" s="642">
        <f t="shared" si="10"/>
        <v>0</v>
      </c>
    </row>
    <row r="45" spans="1:24" ht="15.75" customHeight="1" x14ac:dyDescent="0.25">
      <c r="A45" s="559">
        <v>33</v>
      </c>
      <c r="B45" s="604" t="s">
        <v>53</v>
      </c>
      <c r="C45" s="574">
        <f t="shared" si="9"/>
        <v>290</v>
      </c>
      <c r="D45" s="569">
        <v>290</v>
      </c>
      <c r="E45" s="569"/>
      <c r="F45" s="639"/>
      <c r="G45" s="643">
        <f>H45+J45</f>
        <v>806.21699999999998</v>
      </c>
      <c r="H45" s="644">
        <v>806.21699999999998</v>
      </c>
      <c r="I45" s="644">
        <v>13.012</v>
      </c>
      <c r="J45" s="645"/>
      <c r="K45" s="727"/>
      <c r="L45" s="572"/>
      <c r="M45" s="572"/>
      <c r="N45" s="645"/>
      <c r="O45" s="931">
        <f t="shared" si="10"/>
        <v>1096.2170000000001</v>
      </c>
      <c r="P45" s="641">
        <f t="shared" si="10"/>
        <v>1096.2170000000001</v>
      </c>
      <c r="Q45" s="641">
        <f t="shared" si="10"/>
        <v>13.012</v>
      </c>
      <c r="R45" s="642">
        <f t="shared" si="10"/>
        <v>0</v>
      </c>
    </row>
    <row r="46" spans="1:24" ht="25.5" customHeight="1" x14ac:dyDescent="0.25">
      <c r="A46" s="560">
        <v>34</v>
      </c>
      <c r="B46" s="907" t="s">
        <v>54</v>
      </c>
      <c r="C46" s="597">
        <f t="shared" si="9"/>
        <v>57</v>
      </c>
      <c r="D46" s="569">
        <v>57</v>
      </c>
      <c r="E46" s="254"/>
      <c r="F46" s="646"/>
      <c r="G46" s="591"/>
      <c r="H46" s="575"/>
      <c r="I46" s="575"/>
      <c r="J46" s="592"/>
      <c r="K46" s="727"/>
      <c r="L46" s="572"/>
      <c r="M46" s="572"/>
      <c r="N46" s="645"/>
      <c r="O46" s="935">
        <f t="shared" si="10"/>
        <v>57</v>
      </c>
      <c r="P46" s="641">
        <f t="shared" si="10"/>
        <v>57</v>
      </c>
      <c r="Q46" s="641">
        <f t="shared" si="10"/>
        <v>0</v>
      </c>
      <c r="R46" s="642">
        <f t="shared" si="10"/>
        <v>0</v>
      </c>
    </row>
    <row r="47" spans="1:24" ht="26.25" customHeight="1" x14ac:dyDescent="0.25">
      <c r="A47" s="559">
        <v>35</v>
      </c>
      <c r="B47" s="71" t="s">
        <v>55</v>
      </c>
      <c r="C47" s="597">
        <f t="shared" si="9"/>
        <v>10</v>
      </c>
      <c r="D47" s="569">
        <v>10</v>
      </c>
      <c r="E47" s="569"/>
      <c r="F47" s="646"/>
      <c r="G47" s="591"/>
      <c r="H47" s="575"/>
      <c r="I47" s="575"/>
      <c r="J47" s="592"/>
      <c r="K47" s="727"/>
      <c r="L47" s="572"/>
      <c r="M47" s="572"/>
      <c r="N47" s="645"/>
      <c r="O47" s="935">
        <f t="shared" si="10"/>
        <v>10</v>
      </c>
      <c r="P47" s="641">
        <f t="shared" si="10"/>
        <v>10</v>
      </c>
      <c r="Q47" s="641">
        <f t="shared" si="10"/>
        <v>0</v>
      </c>
      <c r="R47" s="642">
        <f t="shared" si="10"/>
        <v>0</v>
      </c>
    </row>
    <row r="48" spans="1:24" ht="26.25" customHeight="1" x14ac:dyDescent="0.25">
      <c r="A48" s="560">
        <v>36</v>
      </c>
      <c r="B48" s="647" t="s">
        <v>317</v>
      </c>
      <c r="C48" s="597">
        <f t="shared" si="9"/>
        <v>0</v>
      </c>
      <c r="D48" s="569"/>
      <c r="E48" s="569"/>
      <c r="F48" s="646"/>
      <c r="G48" s="591"/>
      <c r="H48" s="575"/>
      <c r="I48" s="575"/>
      <c r="J48" s="592"/>
      <c r="K48" s="727"/>
      <c r="L48" s="572"/>
      <c r="M48" s="572"/>
      <c r="N48" s="645"/>
      <c r="O48" s="935">
        <f t="shared" si="10"/>
        <v>0</v>
      </c>
      <c r="P48" s="641">
        <f t="shared" si="10"/>
        <v>0</v>
      </c>
      <c r="Q48" s="641">
        <f t="shared" si="10"/>
        <v>0</v>
      </c>
      <c r="R48" s="642">
        <f t="shared" si="10"/>
        <v>0</v>
      </c>
    </row>
    <row r="49" spans="1:18" ht="14.1" customHeight="1" x14ac:dyDescent="0.25">
      <c r="A49" s="559">
        <v>37</v>
      </c>
      <c r="B49" s="728" t="s">
        <v>56</v>
      </c>
      <c r="C49" s="597">
        <f t="shared" si="9"/>
        <v>2</v>
      </c>
      <c r="D49" s="569">
        <v>2</v>
      </c>
      <c r="E49" s="569"/>
      <c r="F49" s="648"/>
      <c r="G49" s="591"/>
      <c r="H49" s="575"/>
      <c r="I49" s="575"/>
      <c r="J49" s="592"/>
      <c r="K49" s="727"/>
      <c r="L49" s="572"/>
      <c r="M49" s="572"/>
      <c r="N49" s="645"/>
      <c r="O49" s="935">
        <f t="shared" si="10"/>
        <v>2</v>
      </c>
      <c r="P49" s="641">
        <f t="shared" si="10"/>
        <v>2</v>
      </c>
      <c r="Q49" s="641">
        <f t="shared" si="10"/>
        <v>0</v>
      </c>
      <c r="R49" s="642">
        <f t="shared" si="10"/>
        <v>0</v>
      </c>
    </row>
    <row r="50" spans="1:18" ht="23.25" customHeight="1" x14ac:dyDescent="0.25">
      <c r="A50" s="560">
        <v>38</v>
      </c>
      <c r="B50" s="647" t="s">
        <v>317</v>
      </c>
      <c r="C50" s="977">
        <f t="shared" si="9"/>
        <v>32.259</v>
      </c>
      <c r="D50" s="569">
        <v>32.259</v>
      </c>
      <c r="E50" s="569"/>
      <c r="F50" s="926"/>
      <c r="G50" s="591"/>
      <c r="H50" s="575"/>
      <c r="I50" s="575"/>
      <c r="J50" s="592"/>
      <c r="K50" s="727"/>
      <c r="L50" s="572"/>
      <c r="M50" s="572"/>
      <c r="N50" s="645"/>
      <c r="O50" s="935">
        <f t="shared" si="10"/>
        <v>32.259</v>
      </c>
      <c r="P50" s="641">
        <f t="shared" si="10"/>
        <v>32.259</v>
      </c>
      <c r="Q50" s="641"/>
      <c r="R50" s="642"/>
    </row>
    <row r="51" spans="1:18" ht="16.5" customHeight="1" x14ac:dyDescent="0.25">
      <c r="A51" s="559">
        <v>39</v>
      </c>
      <c r="B51" s="649" t="s">
        <v>57</v>
      </c>
      <c r="C51" s="908">
        <f t="shared" si="9"/>
        <v>20</v>
      </c>
      <c r="D51" s="909">
        <v>20</v>
      </c>
      <c r="E51" s="909"/>
      <c r="F51" s="927"/>
      <c r="G51" s="650">
        <f>H51+J51</f>
        <v>299.2</v>
      </c>
      <c r="H51" s="651">
        <v>299.2</v>
      </c>
      <c r="I51" s="651">
        <v>206.6</v>
      </c>
      <c r="J51" s="592"/>
      <c r="K51" s="727"/>
      <c r="L51" s="572"/>
      <c r="M51" s="572"/>
      <c r="N51" s="645"/>
      <c r="O51" s="936">
        <f t="shared" si="10"/>
        <v>319.2</v>
      </c>
      <c r="P51" s="578">
        <f t="shared" si="10"/>
        <v>319.2</v>
      </c>
      <c r="Q51" s="578">
        <f t="shared" si="10"/>
        <v>206.6</v>
      </c>
      <c r="R51" s="652">
        <f t="shared" si="10"/>
        <v>0</v>
      </c>
    </row>
    <row r="52" spans="1:18" ht="19.5" customHeight="1" x14ac:dyDescent="0.25">
      <c r="A52" s="560">
        <v>40</v>
      </c>
      <c r="B52" s="649" t="s">
        <v>58</v>
      </c>
      <c r="C52" s="908">
        <f t="shared" si="9"/>
        <v>232.7</v>
      </c>
      <c r="D52" s="21">
        <v>232.7</v>
      </c>
      <c r="E52" s="21">
        <v>228.8</v>
      </c>
      <c r="F52" s="928"/>
      <c r="G52" s="650">
        <f t="shared" ref="G52:G55" si="11">H52+J52</f>
        <v>0</v>
      </c>
      <c r="H52" s="575"/>
      <c r="I52" s="575"/>
      <c r="J52" s="592"/>
      <c r="K52" s="727">
        <f>L52+N52</f>
        <v>50</v>
      </c>
      <c r="L52" s="572">
        <v>50</v>
      </c>
      <c r="M52" s="572">
        <v>6</v>
      </c>
      <c r="N52" s="645"/>
      <c r="O52" s="936">
        <f t="shared" si="10"/>
        <v>282.7</v>
      </c>
      <c r="P52" s="578">
        <f t="shared" si="10"/>
        <v>282.7</v>
      </c>
      <c r="Q52" s="578">
        <f t="shared" si="10"/>
        <v>234.8</v>
      </c>
      <c r="R52" s="652">
        <f t="shared" si="10"/>
        <v>0</v>
      </c>
    </row>
    <row r="53" spans="1:18" ht="16.5" customHeight="1" x14ac:dyDescent="0.25">
      <c r="A53" s="559">
        <v>41</v>
      </c>
      <c r="B53" s="653" t="s">
        <v>59</v>
      </c>
      <c r="C53" s="908">
        <f t="shared" si="9"/>
        <v>232.84100000000001</v>
      </c>
      <c r="D53" s="21">
        <v>232.84100000000001</v>
      </c>
      <c r="E53" s="21">
        <v>181.4</v>
      </c>
      <c r="F53" s="928"/>
      <c r="G53" s="650">
        <f t="shared" si="11"/>
        <v>0</v>
      </c>
      <c r="H53" s="575"/>
      <c r="I53" s="575"/>
      <c r="J53" s="592"/>
      <c r="K53" s="727">
        <f t="shared" ref="K53:K55" si="12">L53+N53</f>
        <v>102</v>
      </c>
      <c r="L53" s="572">
        <v>102</v>
      </c>
      <c r="M53" s="572">
        <v>23</v>
      </c>
      <c r="N53" s="645"/>
      <c r="O53" s="936">
        <f t="shared" si="10"/>
        <v>334.84100000000001</v>
      </c>
      <c r="P53" s="578">
        <f t="shared" si="10"/>
        <v>334.84100000000001</v>
      </c>
      <c r="Q53" s="578">
        <f t="shared" si="10"/>
        <v>204.4</v>
      </c>
      <c r="R53" s="652">
        <f t="shared" si="10"/>
        <v>0</v>
      </c>
    </row>
    <row r="54" spans="1:18" ht="22.5" customHeight="1" x14ac:dyDescent="0.25">
      <c r="A54" s="560">
        <v>42</v>
      </c>
      <c r="B54" s="910" t="s">
        <v>60</v>
      </c>
      <c r="C54" s="908">
        <f t="shared" si="9"/>
        <v>325.10000000000002</v>
      </c>
      <c r="D54" s="21">
        <v>325.10000000000002</v>
      </c>
      <c r="E54" s="21">
        <v>286.39999999999998</v>
      </c>
      <c r="F54" s="929"/>
      <c r="G54" s="650">
        <f t="shared" si="11"/>
        <v>0</v>
      </c>
      <c r="H54" s="651"/>
      <c r="I54" s="572"/>
      <c r="J54" s="592"/>
      <c r="K54" s="727">
        <f t="shared" si="12"/>
        <v>0</v>
      </c>
      <c r="L54" s="572"/>
      <c r="M54" s="572"/>
      <c r="N54" s="645"/>
      <c r="O54" s="936">
        <f t="shared" si="10"/>
        <v>325.10000000000002</v>
      </c>
      <c r="P54" s="578">
        <f t="shared" si="10"/>
        <v>325.10000000000002</v>
      </c>
      <c r="Q54" s="578">
        <f t="shared" si="10"/>
        <v>286.39999999999998</v>
      </c>
      <c r="R54" s="652">
        <f t="shared" si="10"/>
        <v>0</v>
      </c>
    </row>
    <row r="55" spans="1:18" ht="28.5" customHeight="1" thickBot="1" x14ac:dyDescent="0.3">
      <c r="A55" s="559">
        <v>43</v>
      </c>
      <c r="B55" s="655" t="s">
        <v>61</v>
      </c>
      <c r="C55" s="911">
        <f t="shared" si="9"/>
        <v>240.9</v>
      </c>
      <c r="D55" s="912">
        <v>240.9</v>
      </c>
      <c r="E55" s="912">
        <v>197.7</v>
      </c>
      <c r="F55" s="930"/>
      <c r="G55" s="934">
        <f t="shared" si="11"/>
        <v>361.1</v>
      </c>
      <c r="H55" s="619">
        <v>361.1</v>
      </c>
      <c r="I55" s="619">
        <v>345.1</v>
      </c>
      <c r="J55" s="623"/>
      <c r="K55" s="621">
        <f t="shared" si="12"/>
        <v>1.8</v>
      </c>
      <c r="L55" s="619">
        <v>1.8</v>
      </c>
      <c r="M55" s="619"/>
      <c r="N55" s="620"/>
      <c r="O55" s="937">
        <f t="shared" si="10"/>
        <v>603.79999999999995</v>
      </c>
      <c r="P55" s="625">
        <f t="shared" si="10"/>
        <v>603.79999999999995</v>
      </c>
      <c r="Q55" s="625">
        <f t="shared" si="10"/>
        <v>542.79999999999995</v>
      </c>
      <c r="R55" s="219">
        <f t="shared" si="10"/>
        <v>0</v>
      </c>
    </row>
    <row r="56" spans="1:18" ht="14.1" customHeight="1" thickBot="1" x14ac:dyDescent="0.3">
      <c r="A56" s="560">
        <v>44</v>
      </c>
      <c r="B56" s="656" t="s">
        <v>49</v>
      </c>
      <c r="C56" s="913">
        <f t="shared" ref="C56:R56" si="13">C42+C52+C53+C54+C55+C51</f>
        <v>3242.7999999999997</v>
      </c>
      <c r="D56" s="744">
        <f t="shared" si="13"/>
        <v>3242.7999999999997</v>
      </c>
      <c r="E56" s="628">
        <f t="shared" si="13"/>
        <v>894.3</v>
      </c>
      <c r="F56" s="629">
        <f t="shared" si="13"/>
        <v>0</v>
      </c>
      <c r="G56" s="630">
        <f t="shared" si="13"/>
        <v>1466.5170000000001</v>
      </c>
      <c r="H56" s="631">
        <f t="shared" si="13"/>
        <v>1466.5170000000001</v>
      </c>
      <c r="I56" s="631">
        <f t="shared" si="13"/>
        <v>564.71199999999999</v>
      </c>
      <c r="J56" s="657">
        <f t="shared" si="13"/>
        <v>0</v>
      </c>
      <c r="K56" s="630">
        <f t="shared" si="13"/>
        <v>153.80000000000001</v>
      </c>
      <c r="L56" s="631">
        <f t="shared" si="13"/>
        <v>153.80000000000001</v>
      </c>
      <c r="M56" s="628">
        <f t="shared" si="13"/>
        <v>29</v>
      </c>
      <c r="N56" s="629">
        <f t="shared" si="13"/>
        <v>0</v>
      </c>
      <c r="O56" s="630">
        <f t="shared" si="13"/>
        <v>4863.1169999999993</v>
      </c>
      <c r="P56" s="628">
        <f t="shared" si="13"/>
        <v>4863.1169999999993</v>
      </c>
      <c r="Q56" s="631">
        <f t="shared" si="13"/>
        <v>1488.0119999999997</v>
      </c>
      <c r="R56" s="632">
        <f t="shared" si="13"/>
        <v>0</v>
      </c>
    </row>
    <row r="57" spans="1:18" ht="14.1" customHeight="1" thickBot="1" x14ac:dyDescent="0.3">
      <c r="A57" s="559">
        <v>45</v>
      </c>
      <c r="B57" s="1122" t="s">
        <v>62</v>
      </c>
      <c r="C57" s="1125"/>
      <c r="D57" s="1125"/>
      <c r="E57" s="1125"/>
      <c r="F57" s="1125"/>
      <c r="G57" s="1125"/>
      <c r="H57" s="1125"/>
      <c r="I57" s="1125"/>
      <c r="J57" s="1125"/>
      <c r="K57" s="1125"/>
      <c r="L57" s="1125"/>
      <c r="M57" s="1125"/>
      <c r="N57" s="1125"/>
      <c r="O57" s="1125"/>
      <c r="P57" s="1125"/>
      <c r="Q57" s="1125"/>
      <c r="R57" s="1126"/>
    </row>
    <row r="58" spans="1:18" ht="14.1" customHeight="1" x14ac:dyDescent="0.25">
      <c r="A58" s="560">
        <v>46</v>
      </c>
      <c r="B58" s="944" t="s">
        <v>22</v>
      </c>
      <c r="C58" s="659">
        <f>C59+C61+C71+C72+C70+C60</f>
        <v>1219.6890000000001</v>
      </c>
      <c r="D58" s="892">
        <f t="shared" ref="D58:R58" si="14">D59+D61+D71+D72+D70+D60</f>
        <v>1219.6890000000001</v>
      </c>
      <c r="E58" s="892">
        <f t="shared" si="14"/>
        <v>25</v>
      </c>
      <c r="F58" s="945">
        <f t="shared" si="14"/>
        <v>0</v>
      </c>
      <c r="G58" s="942">
        <f t="shared" si="14"/>
        <v>0</v>
      </c>
      <c r="H58" s="892">
        <f t="shared" si="14"/>
        <v>0</v>
      </c>
      <c r="I58" s="892">
        <f t="shared" si="14"/>
        <v>0</v>
      </c>
      <c r="J58" s="943">
        <f t="shared" si="14"/>
        <v>0</v>
      </c>
      <c r="K58" s="946">
        <f t="shared" si="14"/>
        <v>0</v>
      </c>
      <c r="L58" s="892">
        <f t="shared" si="14"/>
        <v>0</v>
      </c>
      <c r="M58" s="892">
        <f t="shared" si="14"/>
        <v>0</v>
      </c>
      <c r="N58" s="945">
        <f t="shared" si="14"/>
        <v>0</v>
      </c>
      <c r="O58" s="942">
        <f t="shared" si="14"/>
        <v>1219.6890000000001</v>
      </c>
      <c r="P58" s="892">
        <f t="shared" si="14"/>
        <v>1219.6890000000001</v>
      </c>
      <c r="Q58" s="892">
        <f t="shared" si="14"/>
        <v>25</v>
      </c>
      <c r="R58" s="893">
        <f t="shared" si="14"/>
        <v>0</v>
      </c>
    </row>
    <row r="59" spans="1:18" ht="24" customHeight="1" x14ac:dyDescent="0.25">
      <c r="A59" s="559">
        <v>47</v>
      </c>
      <c r="B59" s="594" t="s">
        <v>318</v>
      </c>
      <c r="C59" s="574">
        <f>D59+F59</f>
        <v>337.68900000000002</v>
      </c>
      <c r="D59" s="575">
        <v>337.68900000000002</v>
      </c>
      <c r="E59" s="660"/>
      <c r="F59" s="941"/>
      <c r="G59" s="591"/>
      <c r="H59" s="575"/>
      <c r="I59" s="575"/>
      <c r="J59" s="592"/>
      <c r="K59" s="598"/>
      <c r="L59" s="575"/>
      <c r="M59" s="575"/>
      <c r="N59" s="665"/>
      <c r="O59" s="684">
        <f>C59+G59+K59</f>
        <v>337.68900000000002</v>
      </c>
      <c r="P59" s="610">
        <f t="shared" ref="P59:R61" si="15">D59+H59+L59</f>
        <v>337.68900000000002</v>
      </c>
      <c r="Q59" s="610">
        <f t="shared" si="15"/>
        <v>0</v>
      </c>
      <c r="R59" s="662">
        <f t="shared" si="15"/>
        <v>0</v>
      </c>
    </row>
    <row r="60" spans="1:18" ht="23.25" customHeight="1" x14ac:dyDescent="0.25">
      <c r="A60" s="560">
        <v>48</v>
      </c>
      <c r="B60" s="600" t="s">
        <v>317</v>
      </c>
      <c r="C60" s="574">
        <f>D60+F60</f>
        <v>42</v>
      </c>
      <c r="D60" s="575">
        <v>42</v>
      </c>
      <c r="E60" s="660"/>
      <c r="F60" s="941"/>
      <c r="G60" s="591"/>
      <c r="H60" s="575"/>
      <c r="I60" s="575"/>
      <c r="J60" s="592"/>
      <c r="K60" s="598"/>
      <c r="L60" s="575"/>
      <c r="M60" s="575"/>
      <c r="N60" s="665"/>
      <c r="O60" s="684">
        <f>C60+G60+K60</f>
        <v>42</v>
      </c>
      <c r="P60" s="610">
        <f t="shared" si="15"/>
        <v>42</v>
      </c>
      <c r="Q60" s="610">
        <f t="shared" si="15"/>
        <v>0</v>
      </c>
      <c r="R60" s="662">
        <f t="shared" si="15"/>
        <v>0</v>
      </c>
    </row>
    <row r="61" spans="1:18" ht="25.5" customHeight="1" x14ac:dyDescent="0.25">
      <c r="A61" s="559">
        <v>49</v>
      </c>
      <c r="B61" s="663" t="s">
        <v>63</v>
      </c>
      <c r="C61" s="919">
        <f>C62+C63+C64+C65+C66+C67+C68+C69</f>
        <v>32</v>
      </c>
      <c r="D61" s="654">
        <f>D62+D63+D64+D65+D66+D67+D68+D69</f>
        <v>32</v>
      </c>
      <c r="E61" s="654">
        <f>E62+E63+E64+E65+E66+E67+E68+E69</f>
        <v>0</v>
      </c>
      <c r="F61" s="910">
        <f>F62+F63+F64+F65+F66+F67+F68+F69</f>
        <v>0</v>
      </c>
      <c r="G61" s="591"/>
      <c r="H61" s="575"/>
      <c r="I61" s="575"/>
      <c r="J61" s="592"/>
      <c r="K61" s="598"/>
      <c r="L61" s="575"/>
      <c r="M61" s="575"/>
      <c r="N61" s="665"/>
      <c r="O61" s="684">
        <f>C61+G61+K61</f>
        <v>32</v>
      </c>
      <c r="P61" s="610">
        <f t="shared" si="15"/>
        <v>32</v>
      </c>
      <c r="Q61" s="610">
        <f t="shared" si="15"/>
        <v>0</v>
      </c>
      <c r="R61" s="662">
        <f t="shared" si="15"/>
        <v>0</v>
      </c>
    </row>
    <row r="62" spans="1:18" ht="14.1" customHeight="1" x14ac:dyDescent="0.25">
      <c r="A62" s="560">
        <v>50</v>
      </c>
      <c r="B62" s="566" t="s">
        <v>25</v>
      </c>
      <c r="C62" s="63">
        <f t="shared" ref="C62:C72" si="16">D62+F62</f>
        <v>3.8</v>
      </c>
      <c r="D62" s="149">
        <v>3.8</v>
      </c>
      <c r="E62" s="686"/>
      <c r="F62" s="920"/>
      <c r="G62" s="921"/>
      <c r="H62" s="807"/>
      <c r="I62" s="807"/>
      <c r="J62" s="922"/>
      <c r="K62" s="923"/>
      <c r="L62" s="807"/>
      <c r="M62" s="807"/>
      <c r="N62" s="924"/>
      <c r="O62" s="661">
        <f t="shared" ref="O62:R73" si="17">C62+G62+K62</f>
        <v>3.8</v>
      </c>
      <c r="P62" s="925">
        <f t="shared" si="17"/>
        <v>3.8</v>
      </c>
      <c r="Q62" s="925">
        <f t="shared" si="17"/>
        <v>0</v>
      </c>
      <c r="R62" s="662">
        <f t="shared" si="17"/>
        <v>0</v>
      </c>
    </row>
    <row r="63" spans="1:18" ht="14.1" customHeight="1" x14ac:dyDescent="0.25">
      <c r="A63" s="559">
        <v>51</v>
      </c>
      <c r="B63" s="566" t="s">
        <v>26</v>
      </c>
      <c r="C63" s="63">
        <f t="shared" si="16"/>
        <v>3</v>
      </c>
      <c r="D63" s="8">
        <v>3</v>
      </c>
      <c r="E63" s="569"/>
      <c r="F63" s="664"/>
      <c r="G63" s="591"/>
      <c r="H63" s="575"/>
      <c r="I63" s="575"/>
      <c r="J63" s="592"/>
      <c r="K63" s="598"/>
      <c r="L63" s="575"/>
      <c r="M63" s="575"/>
      <c r="N63" s="665"/>
      <c r="O63" s="661">
        <f t="shared" si="17"/>
        <v>3</v>
      </c>
      <c r="P63" s="610">
        <f t="shared" si="17"/>
        <v>3</v>
      </c>
      <c r="Q63" s="610">
        <f t="shared" si="17"/>
        <v>0</v>
      </c>
      <c r="R63" s="662">
        <f t="shared" si="17"/>
        <v>0</v>
      </c>
    </row>
    <row r="64" spans="1:18" ht="14.1" customHeight="1" x14ac:dyDescent="0.25">
      <c r="A64" s="560">
        <v>52</v>
      </c>
      <c r="B64" s="566" t="s">
        <v>27</v>
      </c>
      <c r="C64" s="63">
        <f t="shared" si="16"/>
        <v>12</v>
      </c>
      <c r="D64" s="8">
        <v>12</v>
      </c>
      <c r="E64" s="569"/>
      <c r="F64" s="664"/>
      <c r="G64" s="591"/>
      <c r="H64" s="575"/>
      <c r="I64" s="575"/>
      <c r="J64" s="592"/>
      <c r="K64" s="598"/>
      <c r="L64" s="575"/>
      <c r="M64" s="575"/>
      <c r="N64" s="665"/>
      <c r="O64" s="661">
        <f t="shared" si="17"/>
        <v>12</v>
      </c>
      <c r="P64" s="610">
        <f t="shared" si="17"/>
        <v>12</v>
      </c>
      <c r="Q64" s="610">
        <f t="shared" si="17"/>
        <v>0</v>
      </c>
      <c r="R64" s="662">
        <f t="shared" si="17"/>
        <v>0</v>
      </c>
    </row>
    <row r="65" spans="1:18" ht="14.1" customHeight="1" x14ac:dyDescent="0.25">
      <c r="A65" s="559">
        <v>53</v>
      </c>
      <c r="B65" s="574" t="s">
        <v>28</v>
      </c>
      <c r="C65" s="63">
        <f t="shared" si="16"/>
        <v>1.5</v>
      </c>
      <c r="D65" s="8">
        <v>1.5</v>
      </c>
      <c r="E65" s="569"/>
      <c r="F65" s="664"/>
      <c r="G65" s="591"/>
      <c r="H65" s="575"/>
      <c r="I65" s="575"/>
      <c r="J65" s="592"/>
      <c r="K65" s="598"/>
      <c r="L65" s="575"/>
      <c r="M65" s="575"/>
      <c r="N65" s="665"/>
      <c r="O65" s="661">
        <f t="shared" si="17"/>
        <v>1.5</v>
      </c>
      <c r="P65" s="610">
        <f t="shared" si="17"/>
        <v>1.5</v>
      </c>
      <c r="Q65" s="610">
        <f t="shared" si="17"/>
        <v>0</v>
      </c>
      <c r="R65" s="662">
        <f t="shared" si="17"/>
        <v>0</v>
      </c>
    </row>
    <row r="66" spans="1:18" ht="14.1" customHeight="1" x14ac:dyDescent="0.25">
      <c r="A66" s="560">
        <v>54</v>
      </c>
      <c r="B66" s="574" t="s">
        <v>29</v>
      </c>
      <c r="C66" s="597">
        <f t="shared" si="16"/>
        <v>0.2</v>
      </c>
      <c r="D66" s="8">
        <v>0.2</v>
      </c>
      <c r="E66" s="569"/>
      <c r="F66" s="664"/>
      <c r="G66" s="591"/>
      <c r="H66" s="575"/>
      <c r="I66" s="575"/>
      <c r="J66" s="592"/>
      <c r="K66" s="598"/>
      <c r="L66" s="575"/>
      <c r="M66" s="575"/>
      <c r="N66" s="665"/>
      <c r="O66" s="661">
        <f t="shared" si="17"/>
        <v>0.2</v>
      </c>
      <c r="P66" s="610">
        <f t="shared" si="17"/>
        <v>0.2</v>
      </c>
      <c r="Q66" s="610">
        <f t="shared" si="17"/>
        <v>0</v>
      </c>
      <c r="R66" s="662">
        <f t="shared" si="17"/>
        <v>0</v>
      </c>
    </row>
    <row r="67" spans="1:18" ht="14.1" customHeight="1" x14ac:dyDescent="0.25">
      <c r="A67" s="559">
        <v>55</v>
      </c>
      <c r="B67" s="574" t="s">
        <v>30</v>
      </c>
      <c r="C67" s="597">
        <f t="shared" si="16"/>
        <v>1.2</v>
      </c>
      <c r="D67" s="8">
        <v>1.2</v>
      </c>
      <c r="E67" s="569"/>
      <c r="F67" s="664"/>
      <c r="G67" s="591"/>
      <c r="H67" s="575"/>
      <c r="I67" s="575"/>
      <c r="J67" s="592"/>
      <c r="K67" s="598"/>
      <c r="L67" s="575"/>
      <c r="M67" s="575"/>
      <c r="N67" s="665"/>
      <c r="O67" s="661">
        <f t="shared" si="17"/>
        <v>1.2</v>
      </c>
      <c r="P67" s="610">
        <f t="shared" si="17"/>
        <v>1.2</v>
      </c>
      <c r="Q67" s="610">
        <f t="shared" si="17"/>
        <v>0</v>
      </c>
      <c r="R67" s="662">
        <f t="shared" si="17"/>
        <v>0</v>
      </c>
    </row>
    <row r="68" spans="1:18" ht="14.1" customHeight="1" x14ac:dyDescent="0.25">
      <c r="A68" s="560">
        <v>56</v>
      </c>
      <c r="B68" s="566" t="s">
        <v>31</v>
      </c>
      <c r="C68" s="597">
        <f t="shared" si="16"/>
        <v>0.8</v>
      </c>
      <c r="D68" s="8">
        <v>0.8</v>
      </c>
      <c r="E68" s="569"/>
      <c r="F68" s="664"/>
      <c r="G68" s="591"/>
      <c r="H68" s="575"/>
      <c r="I68" s="575"/>
      <c r="J68" s="592"/>
      <c r="K68" s="598"/>
      <c r="L68" s="575"/>
      <c r="M68" s="575"/>
      <c r="N68" s="665"/>
      <c r="O68" s="661">
        <f t="shared" si="17"/>
        <v>0.8</v>
      </c>
      <c r="P68" s="610">
        <f t="shared" si="17"/>
        <v>0.8</v>
      </c>
      <c r="Q68" s="610">
        <f t="shared" si="17"/>
        <v>0</v>
      </c>
      <c r="R68" s="662">
        <f t="shared" si="17"/>
        <v>0</v>
      </c>
    </row>
    <row r="69" spans="1:18" ht="14.1" customHeight="1" x14ac:dyDescent="0.25">
      <c r="A69" s="559">
        <v>57</v>
      </c>
      <c r="B69" s="71" t="s">
        <v>32</v>
      </c>
      <c r="C69" s="597">
        <f t="shared" si="16"/>
        <v>9.5</v>
      </c>
      <c r="D69" s="8">
        <v>9.5</v>
      </c>
      <c r="E69" s="254"/>
      <c r="F69" s="666"/>
      <c r="G69" s="591"/>
      <c r="H69" s="575"/>
      <c r="I69" s="575"/>
      <c r="J69" s="592"/>
      <c r="K69" s="598"/>
      <c r="L69" s="575"/>
      <c r="M69" s="575"/>
      <c r="N69" s="665"/>
      <c r="O69" s="661">
        <f t="shared" si="17"/>
        <v>9.5</v>
      </c>
      <c r="P69" s="610">
        <f t="shared" si="17"/>
        <v>9.5</v>
      </c>
      <c r="Q69" s="610">
        <f t="shared" si="17"/>
        <v>0</v>
      </c>
      <c r="R69" s="662">
        <f t="shared" si="17"/>
        <v>0</v>
      </c>
    </row>
    <row r="70" spans="1:18" ht="22.5" customHeight="1" x14ac:dyDescent="0.25">
      <c r="A70" s="560">
        <v>58</v>
      </c>
      <c r="B70" s="667" t="s">
        <v>319</v>
      </c>
      <c r="C70" s="597">
        <f t="shared" si="16"/>
        <v>800</v>
      </c>
      <c r="D70" s="51">
        <v>800</v>
      </c>
      <c r="E70" s="254">
        <v>25</v>
      </c>
      <c r="F70" s="666"/>
      <c r="G70" s="591"/>
      <c r="H70" s="575"/>
      <c r="I70" s="575"/>
      <c r="J70" s="592"/>
      <c r="K70" s="598"/>
      <c r="L70" s="575"/>
      <c r="M70" s="575"/>
      <c r="N70" s="665"/>
      <c r="O70" s="661">
        <f>C70+G70+K70</f>
        <v>800</v>
      </c>
      <c r="P70" s="610">
        <f>D70+H70+L70</f>
        <v>800</v>
      </c>
      <c r="Q70" s="610">
        <f>E70+I70+M70</f>
        <v>25</v>
      </c>
      <c r="R70" s="662">
        <f>F70+J70+N70</f>
        <v>0</v>
      </c>
    </row>
    <row r="71" spans="1:18" ht="14.1" customHeight="1" x14ac:dyDescent="0.25">
      <c r="A71" s="559">
        <v>59</v>
      </c>
      <c r="B71" s="604" t="s">
        <v>65</v>
      </c>
      <c r="C71" s="597">
        <f t="shared" si="16"/>
        <v>3</v>
      </c>
      <c r="D71" s="569">
        <v>3</v>
      </c>
      <c r="E71" s="254"/>
      <c r="F71" s="666"/>
      <c r="G71" s="591"/>
      <c r="H71" s="575"/>
      <c r="I71" s="575"/>
      <c r="J71" s="592"/>
      <c r="K71" s="598"/>
      <c r="L71" s="575"/>
      <c r="M71" s="575"/>
      <c r="N71" s="665"/>
      <c r="O71" s="661">
        <f t="shared" si="17"/>
        <v>3</v>
      </c>
      <c r="P71" s="610">
        <f t="shared" si="17"/>
        <v>3</v>
      </c>
      <c r="Q71" s="610">
        <f t="shared" si="17"/>
        <v>0</v>
      </c>
      <c r="R71" s="662">
        <f t="shared" si="17"/>
        <v>0</v>
      </c>
    </row>
    <row r="72" spans="1:18" ht="15" customHeight="1" thickBot="1" x14ac:dyDescent="0.3">
      <c r="A72" s="560">
        <v>60</v>
      </c>
      <c r="B72" s="718" t="s">
        <v>66</v>
      </c>
      <c r="C72" s="615">
        <f t="shared" si="16"/>
        <v>5</v>
      </c>
      <c r="D72" s="616">
        <v>5</v>
      </c>
      <c r="E72" s="669"/>
      <c r="F72" s="670"/>
      <c r="G72" s="671"/>
      <c r="H72" s="622"/>
      <c r="I72" s="622"/>
      <c r="J72" s="623"/>
      <c r="K72" s="672"/>
      <c r="L72" s="622"/>
      <c r="M72" s="622"/>
      <c r="N72" s="673"/>
      <c r="O72" s="674">
        <f t="shared" si="17"/>
        <v>5</v>
      </c>
      <c r="P72" s="675">
        <f t="shared" si="17"/>
        <v>5</v>
      </c>
      <c r="Q72" s="675">
        <f t="shared" si="17"/>
        <v>0</v>
      </c>
      <c r="R72" s="676">
        <f t="shared" si="17"/>
        <v>0</v>
      </c>
    </row>
    <row r="73" spans="1:18" ht="14.1" customHeight="1" thickBot="1" x14ac:dyDescent="0.3">
      <c r="A73" s="559">
        <v>61</v>
      </c>
      <c r="B73" s="626" t="s">
        <v>49</v>
      </c>
      <c r="C73" s="677">
        <f t="shared" ref="C73:N73" si="18">C58</f>
        <v>1219.6890000000001</v>
      </c>
      <c r="D73" s="678">
        <f t="shared" si="18"/>
        <v>1219.6890000000001</v>
      </c>
      <c r="E73" s="679">
        <f t="shared" si="18"/>
        <v>25</v>
      </c>
      <c r="F73" s="680">
        <f t="shared" si="18"/>
        <v>0</v>
      </c>
      <c r="G73" s="681">
        <f t="shared" si="18"/>
        <v>0</v>
      </c>
      <c r="H73" s="679">
        <f t="shared" si="18"/>
        <v>0</v>
      </c>
      <c r="I73" s="679">
        <f t="shared" si="18"/>
        <v>0</v>
      </c>
      <c r="J73" s="682">
        <f t="shared" si="18"/>
        <v>0</v>
      </c>
      <c r="K73" s="680">
        <f t="shared" si="18"/>
        <v>0</v>
      </c>
      <c r="L73" s="679">
        <f t="shared" si="18"/>
        <v>0</v>
      </c>
      <c r="M73" s="679">
        <f t="shared" si="18"/>
        <v>0</v>
      </c>
      <c r="N73" s="680">
        <f t="shared" si="18"/>
        <v>0</v>
      </c>
      <c r="O73" s="630">
        <f>C73+G73+K73</f>
        <v>1219.6890000000001</v>
      </c>
      <c r="P73" s="631">
        <f t="shared" si="17"/>
        <v>1219.6890000000001</v>
      </c>
      <c r="Q73" s="631">
        <f t="shared" si="17"/>
        <v>25</v>
      </c>
      <c r="R73" s="683">
        <f t="shared" si="17"/>
        <v>0</v>
      </c>
    </row>
    <row r="74" spans="1:18" ht="14.1" customHeight="1" thickBot="1" x14ac:dyDescent="0.3">
      <c r="A74" s="560">
        <v>62</v>
      </c>
      <c r="B74" s="1122" t="s">
        <v>67</v>
      </c>
      <c r="C74" s="1123"/>
      <c r="D74" s="1123"/>
      <c r="E74" s="1123"/>
      <c r="F74" s="1123"/>
      <c r="G74" s="1123"/>
      <c r="H74" s="1123"/>
      <c r="I74" s="1123"/>
      <c r="J74" s="1123"/>
      <c r="K74" s="1123"/>
      <c r="L74" s="1123"/>
      <c r="M74" s="1123"/>
      <c r="N74" s="1123"/>
      <c r="O74" s="1123"/>
      <c r="P74" s="1123"/>
      <c r="Q74" s="1123"/>
      <c r="R74" s="1124"/>
    </row>
    <row r="75" spans="1:18" ht="14.1" customHeight="1" x14ac:dyDescent="0.25">
      <c r="A75" s="559">
        <v>63</v>
      </c>
      <c r="B75" s="561" t="s">
        <v>22</v>
      </c>
      <c r="C75" s="562">
        <f>C76+C85+C94+C97+C98+C99+C100+C102+C101</f>
        <v>1979.4119999999998</v>
      </c>
      <c r="D75" s="563">
        <f t="shared" ref="D75:R75" si="19">D76+D85+D94+D97+D98+D99+D100+D102+D101</f>
        <v>1899.4119999999998</v>
      </c>
      <c r="E75" s="563">
        <f t="shared" si="19"/>
        <v>0</v>
      </c>
      <c r="F75" s="958">
        <f t="shared" si="19"/>
        <v>80</v>
      </c>
      <c r="G75" s="951">
        <f t="shared" si="19"/>
        <v>0</v>
      </c>
      <c r="H75" s="563">
        <f t="shared" si="19"/>
        <v>0</v>
      </c>
      <c r="I75" s="563">
        <f t="shared" si="19"/>
        <v>0</v>
      </c>
      <c r="J75" s="952">
        <f t="shared" si="19"/>
        <v>0</v>
      </c>
      <c r="K75" s="959">
        <f t="shared" si="19"/>
        <v>0</v>
      </c>
      <c r="L75" s="563">
        <f t="shared" si="19"/>
        <v>0</v>
      </c>
      <c r="M75" s="563">
        <f t="shared" si="19"/>
        <v>0</v>
      </c>
      <c r="N75" s="958">
        <f t="shared" si="19"/>
        <v>0</v>
      </c>
      <c r="O75" s="951">
        <f t="shared" si="19"/>
        <v>1979.4119999999998</v>
      </c>
      <c r="P75" s="563">
        <f t="shared" si="19"/>
        <v>1899.4119999999998</v>
      </c>
      <c r="Q75" s="563">
        <f t="shared" si="19"/>
        <v>0</v>
      </c>
      <c r="R75" s="565">
        <f t="shared" si="19"/>
        <v>80</v>
      </c>
    </row>
    <row r="76" spans="1:18" ht="24" customHeight="1" x14ac:dyDescent="0.25">
      <c r="A76" s="560">
        <v>64</v>
      </c>
      <c r="B76" s="658" t="s">
        <v>68</v>
      </c>
      <c r="C76" s="891">
        <f>C77+C78+C79+C80+C81+C82+C83+C84</f>
        <v>160</v>
      </c>
      <c r="D76" s="610">
        <f>D77+D78+D79+D80+D81+D82+D83+D84</f>
        <v>160</v>
      </c>
      <c r="E76" s="610">
        <f>E77+E78+E79+E80+E81+E82+E83+E84</f>
        <v>0</v>
      </c>
      <c r="F76" s="940">
        <f>F77+F78+F79+F80+F81+F82+F83+F84</f>
        <v>0</v>
      </c>
      <c r="G76" s="591"/>
      <c r="H76" s="575"/>
      <c r="I76" s="575"/>
      <c r="J76" s="592"/>
      <c r="K76" s="598"/>
      <c r="L76" s="575"/>
      <c r="M76" s="575"/>
      <c r="N76" s="665"/>
      <c r="O76" s="708">
        <f>C76+G76+K76</f>
        <v>160</v>
      </c>
      <c r="P76" s="641">
        <f>D76+H76+L76</f>
        <v>160</v>
      </c>
      <c r="Q76" s="641">
        <f>E76+I76+M76</f>
        <v>0</v>
      </c>
      <c r="R76" s="642">
        <f>F76+J76+N76</f>
        <v>0</v>
      </c>
    </row>
    <row r="77" spans="1:18" ht="14.1" customHeight="1" x14ac:dyDescent="0.25">
      <c r="A77" s="559">
        <v>65</v>
      </c>
      <c r="B77" s="566" t="s">
        <v>25</v>
      </c>
      <c r="C77" s="209">
        <f t="shared" ref="C77:C84" si="20">D77+F77</f>
        <v>9.8000000000000007</v>
      </c>
      <c r="D77" s="51">
        <v>9.8000000000000007</v>
      </c>
      <c r="E77" s="569"/>
      <c r="F77" s="639"/>
      <c r="G77" s="591"/>
      <c r="H77" s="575"/>
      <c r="I77" s="575"/>
      <c r="J77" s="592"/>
      <c r="K77" s="598"/>
      <c r="L77" s="575"/>
      <c r="M77" s="575"/>
      <c r="N77" s="665"/>
      <c r="O77" s="708">
        <f t="shared" ref="O77:R102" si="21">C77+G77+K77</f>
        <v>9.8000000000000007</v>
      </c>
      <c r="P77" s="641">
        <f t="shared" si="21"/>
        <v>9.8000000000000007</v>
      </c>
      <c r="Q77" s="641">
        <f t="shared" si="21"/>
        <v>0</v>
      </c>
      <c r="R77" s="642">
        <f t="shared" si="21"/>
        <v>0</v>
      </c>
    </row>
    <row r="78" spans="1:18" ht="14.1" customHeight="1" x14ac:dyDescent="0.25">
      <c r="A78" s="560">
        <v>66</v>
      </c>
      <c r="B78" s="566" t="s">
        <v>26</v>
      </c>
      <c r="C78" s="209">
        <f t="shared" si="20"/>
        <v>1.8</v>
      </c>
      <c r="D78" s="51">
        <v>1.8</v>
      </c>
      <c r="E78" s="569"/>
      <c r="F78" s="639"/>
      <c r="G78" s="591"/>
      <c r="H78" s="575"/>
      <c r="I78" s="575"/>
      <c r="J78" s="592"/>
      <c r="K78" s="598"/>
      <c r="L78" s="575"/>
      <c r="M78" s="575"/>
      <c r="N78" s="665"/>
      <c r="O78" s="708">
        <f t="shared" si="21"/>
        <v>1.8</v>
      </c>
      <c r="P78" s="641">
        <f t="shared" si="21"/>
        <v>1.8</v>
      </c>
      <c r="Q78" s="641">
        <f t="shared" si="21"/>
        <v>0</v>
      </c>
      <c r="R78" s="642">
        <f t="shared" si="21"/>
        <v>0</v>
      </c>
    </row>
    <row r="79" spans="1:18" ht="14.1" customHeight="1" x14ac:dyDescent="0.25">
      <c r="A79" s="559">
        <v>67</v>
      </c>
      <c r="B79" s="566" t="s">
        <v>27</v>
      </c>
      <c r="C79" s="209">
        <f t="shared" si="20"/>
        <v>49</v>
      </c>
      <c r="D79" s="51">
        <v>49</v>
      </c>
      <c r="E79" s="569"/>
      <c r="F79" s="639"/>
      <c r="G79" s="591"/>
      <c r="H79" s="575"/>
      <c r="I79" s="575"/>
      <c r="J79" s="592"/>
      <c r="K79" s="598"/>
      <c r="L79" s="575"/>
      <c r="M79" s="575"/>
      <c r="N79" s="665"/>
      <c r="O79" s="708">
        <f t="shared" si="21"/>
        <v>49</v>
      </c>
      <c r="P79" s="641">
        <f t="shared" si="21"/>
        <v>49</v>
      </c>
      <c r="Q79" s="641">
        <f t="shared" si="21"/>
        <v>0</v>
      </c>
      <c r="R79" s="642">
        <f t="shared" si="21"/>
        <v>0</v>
      </c>
    </row>
    <row r="80" spans="1:18" ht="14.1" customHeight="1" x14ac:dyDescent="0.25">
      <c r="A80" s="560">
        <v>68</v>
      </c>
      <c r="B80" s="566" t="s">
        <v>28</v>
      </c>
      <c r="C80" s="212">
        <f t="shared" si="20"/>
        <v>8.6999999999999993</v>
      </c>
      <c r="D80" s="149">
        <v>8.6999999999999993</v>
      </c>
      <c r="E80" s="686"/>
      <c r="F80" s="948"/>
      <c r="G80" s="921"/>
      <c r="H80" s="807"/>
      <c r="I80" s="807"/>
      <c r="J80" s="922"/>
      <c r="K80" s="923"/>
      <c r="L80" s="807"/>
      <c r="M80" s="807"/>
      <c r="N80" s="924"/>
      <c r="O80" s="640">
        <f t="shared" si="21"/>
        <v>8.6999999999999993</v>
      </c>
      <c r="P80" s="947">
        <f t="shared" si="21"/>
        <v>8.6999999999999993</v>
      </c>
      <c r="Q80" s="947">
        <f t="shared" si="21"/>
        <v>0</v>
      </c>
      <c r="R80" s="642">
        <f t="shared" si="21"/>
        <v>0</v>
      </c>
    </row>
    <row r="81" spans="1:18" ht="14.1" customHeight="1" x14ac:dyDescent="0.25">
      <c r="A81" s="559">
        <v>69</v>
      </c>
      <c r="B81" s="566" t="s">
        <v>29</v>
      </c>
      <c r="C81" s="212">
        <f t="shared" si="20"/>
        <v>6.6</v>
      </c>
      <c r="D81" s="8">
        <v>6.6</v>
      </c>
      <c r="E81" s="569"/>
      <c r="F81" s="639"/>
      <c r="G81" s="591"/>
      <c r="H81" s="575"/>
      <c r="I81" s="575"/>
      <c r="J81" s="592"/>
      <c r="K81" s="598"/>
      <c r="L81" s="575"/>
      <c r="M81" s="575"/>
      <c r="N81" s="665"/>
      <c r="O81" s="640">
        <f t="shared" si="21"/>
        <v>6.6</v>
      </c>
      <c r="P81" s="641">
        <f t="shared" si="21"/>
        <v>6.6</v>
      </c>
      <c r="Q81" s="641">
        <f t="shared" si="21"/>
        <v>0</v>
      </c>
      <c r="R81" s="642">
        <f t="shared" si="21"/>
        <v>0</v>
      </c>
    </row>
    <row r="82" spans="1:18" ht="14.1" customHeight="1" x14ac:dyDescent="0.25">
      <c r="A82" s="560">
        <v>70</v>
      </c>
      <c r="B82" s="566" t="s">
        <v>30</v>
      </c>
      <c r="C82" s="212">
        <f t="shared" si="20"/>
        <v>19.2</v>
      </c>
      <c r="D82" s="8">
        <v>19.2</v>
      </c>
      <c r="E82" s="569"/>
      <c r="F82" s="639"/>
      <c r="G82" s="591"/>
      <c r="H82" s="575"/>
      <c r="I82" s="575"/>
      <c r="J82" s="592"/>
      <c r="K82" s="598"/>
      <c r="L82" s="575"/>
      <c r="M82" s="575"/>
      <c r="N82" s="665"/>
      <c r="O82" s="640">
        <f t="shared" si="21"/>
        <v>19.2</v>
      </c>
      <c r="P82" s="641">
        <f t="shared" si="21"/>
        <v>19.2</v>
      </c>
      <c r="Q82" s="641">
        <f t="shared" si="21"/>
        <v>0</v>
      </c>
      <c r="R82" s="642">
        <f t="shared" si="21"/>
        <v>0</v>
      </c>
    </row>
    <row r="83" spans="1:18" ht="14.1" customHeight="1" x14ac:dyDescent="0.25">
      <c r="A83" s="559">
        <v>71</v>
      </c>
      <c r="B83" s="566" t="s">
        <v>31</v>
      </c>
      <c r="C83" s="212">
        <f t="shared" si="20"/>
        <v>13</v>
      </c>
      <c r="D83" s="8">
        <v>13</v>
      </c>
      <c r="E83" s="569"/>
      <c r="F83" s="639"/>
      <c r="G83" s="591"/>
      <c r="H83" s="575"/>
      <c r="I83" s="575"/>
      <c r="J83" s="592"/>
      <c r="K83" s="598"/>
      <c r="L83" s="575"/>
      <c r="M83" s="575"/>
      <c r="N83" s="665"/>
      <c r="O83" s="640">
        <f t="shared" si="21"/>
        <v>13</v>
      </c>
      <c r="P83" s="641">
        <f t="shared" si="21"/>
        <v>13</v>
      </c>
      <c r="Q83" s="641">
        <f t="shared" si="21"/>
        <v>0</v>
      </c>
      <c r="R83" s="642">
        <f t="shared" si="21"/>
        <v>0</v>
      </c>
    </row>
    <row r="84" spans="1:18" ht="14.1" customHeight="1" x14ac:dyDescent="0.25">
      <c r="A84" s="560">
        <v>72</v>
      </c>
      <c r="B84" s="685" t="s">
        <v>32</v>
      </c>
      <c r="C84" s="212">
        <f t="shared" si="20"/>
        <v>51.9</v>
      </c>
      <c r="D84" s="8">
        <v>51.9</v>
      </c>
      <c r="E84" s="612"/>
      <c r="F84" s="949"/>
      <c r="G84" s="591"/>
      <c r="H84" s="575"/>
      <c r="I84" s="575"/>
      <c r="J84" s="592"/>
      <c r="K84" s="598"/>
      <c r="L84" s="575"/>
      <c r="M84" s="575"/>
      <c r="N84" s="665"/>
      <c r="O84" s="640">
        <f t="shared" si="21"/>
        <v>51.9</v>
      </c>
      <c r="P84" s="641">
        <f t="shared" si="21"/>
        <v>51.9</v>
      </c>
      <c r="Q84" s="641">
        <f t="shared" si="21"/>
        <v>0</v>
      </c>
      <c r="R84" s="642">
        <f t="shared" si="21"/>
        <v>0</v>
      </c>
    </row>
    <row r="85" spans="1:18" ht="14.1" customHeight="1" x14ac:dyDescent="0.25">
      <c r="A85" s="559">
        <v>73</v>
      </c>
      <c r="B85" s="658" t="s">
        <v>69</v>
      </c>
      <c r="C85" s="684">
        <f>C86+C87+C88+C89+C90+C91+C92+C93</f>
        <v>125.5</v>
      </c>
      <c r="D85" s="610">
        <f>D86+D87+D88+D89+D90+D91+D92+D93</f>
        <v>125.5</v>
      </c>
      <c r="E85" s="610">
        <f>E86+E87+E88+E89+E90+E91+E92+E93</f>
        <v>0</v>
      </c>
      <c r="F85" s="940">
        <f>F86+F87+F88+F89+F90+F91+F92+F93</f>
        <v>0</v>
      </c>
      <c r="G85" s="591"/>
      <c r="H85" s="575"/>
      <c r="I85" s="575"/>
      <c r="J85" s="592"/>
      <c r="K85" s="598"/>
      <c r="L85" s="575"/>
      <c r="M85" s="575"/>
      <c r="N85" s="665"/>
      <c r="O85" s="640">
        <f t="shared" si="21"/>
        <v>125.5</v>
      </c>
      <c r="P85" s="641">
        <f t="shared" si="21"/>
        <v>125.5</v>
      </c>
      <c r="Q85" s="641">
        <f t="shared" si="21"/>
        <v>0</v>
      </c>
      <c r="R85" s="642">
        <f t="shared" si="21"/>
        <v>0</v>
      </c>
    </row>
    <row r="86" spans="1:18" ht="14.1" customHeight="1" x14ac:dyDescent="0.25">
      <c r="A86" s="560">
        <v>74</v>
      </c>
      <c r="B86" s="566" t="s">
        <v>25</v>
      </c>
      <c r="C86" s="212">
        <f t="shared" ref="C86:C93" si="22">D86+F86</f>
        <v>11</v>
      </c>
      <c r="D86" s="8">
        <v>11</v>
      </c>
      <c r="E86" s="569"/>
      <c r="F86" s="639"/>
      <c r="G86" s="591"/>
      <c r="H86" s="575"/>
      <c r="I86" s="575"/>
      <c r="J86" s="592"/>
      <c r="K86" s="598"/>
      <c r="L86" s="575"/>
      <c r="M86" s="575"/>
      <c r="N86" s="665"/>
      <c r="O86" s="640">
        <f t="shared" si="21"/>
        <v>11</v>
      </c>
      <c r="P86" s="641">
        <f t="shared" si="21"/>
        <v>11</v>
      </c>
      <c r="Q86" s="641">
        <f t="shared" si="21"/>
        <v>0</v>
      </c>
      <c r="R86" s="642">
        <f t="shared" si="21"/>
        <v>0</v>
      </c>
    </row>
    <row r="87" spans="1:18" ht="14.1" customHeight="1" x14ac:dyDescent="0.25">
      <c r="A87" s="559">
        <v>75</v>
      </c>
      <c r="B87" s="566" t="s">
        <v>26</v>
      </c>
      <c r="C87" s="212">
        <f t="shared" si="22"/>
        <v>5.7</v>
      </c>
      <c r="D87" s="8">
        <v>5.7</v>
      </c>
      <c r="E87" s="569"/>
      <c r="F87" s="639"/>
      <c r="G87" s="591"/>
      <c r="H87" s="575"/>
      <c r="I87" s="575"/>
      <c r="J87" s="592"/>
      <c r="K87" s="598"/>
      <c r="L87" s="575"/>
      <c r="M87" s="575"/>
      <c r="N87" s="665"/>
      <c r="O87" s="640">
        <f t="shared" si="21"/>
        <v>5.7</v>
      </c>
      <c r="P87" s="641">
        <f t="shared" si="21"/>
        <v>5.7</v>
      </c>
      <c r="Q87" s="641">
        <f t="shared" si="21"/>
        <v>0</v>
      </c>
      <c r="R87" s="642">
        <f t="shared" si="21"/>
        <v>0</v>
      </c>
    </row>
    <row r="88" spans="1:18" ht="14.1" customHeight="1" x14ac:dyDescent="0.25">
      <c r="A88" s="560">
        <v>76</v>
      </c>
      <c r="B88" s="566" t="s">
        <v>27</v>
      </c>
      <c r="C88" s="212">
        <f t="shared" si="22"/>
        <v>30</v>
      </c>
      <c r="D88" s="8">
        <v>30</v>
      </c>
      <c r="E88" s="569"/>
      <c r="F88" s="639"/>
      <c r="G88" s="591"/>
      <c r="H88" s="575"/>
      <c r="I88" s="575"/>
      <c r="J88" s="592"/>
      <c r="K88" s="598"/>
      <c r="L88" s="575"/>
      <c r="M88" s="575"/>
      <c r="N88" s="665"/>
      <c r="O88" s="640">
        <f t="shared" si="21"/>
        <v>30</v>
      </c>
      <c r="P88" s="641">
        <f t="shared" si="21"/>
        <v>30</v>
      </c>
      <c r="Q88" s="641">
        <f t="shared" si="21"/>
        <v>0</v>
      </c>
      <c r="R88" s="642">
        <f t="shared" si="21"/>
        <v>0</v>
      </c>
    </row>
    <row r="89" spans="1:18" ht="14.1" customHeight="1" x14ac:dyDescent="0.25">
      <c r="A89" s="559">
        <v>77</v>
      </c>
      <c r="B89" s="566" t="s">
        <v>28</v>
      </c>
      <c r="C89" s="212">
        <f t="shared" si="22"/>
        <v>9</v>
      </c>
      <c r="D89" s="8">
        <v>9</v>
      </c>
      <c r="E89" s="569"/>
      <c r="F89" s="639"/>
      <c r="G89" s="591"/>
      <c r="H89" s="575"/>
      <c r="I89" s="575"/>
      <c r="J89" s="592"/>
      <c r="K89" s="598"/>
      <c r="L89" s="575"/>
      <c r="M89" s="575"/>
      <c r="N89" s="665"/>
      <c r="O89" s="640">
        <f t="shared" si="21"/>
        <v>9</v>
      </c>
      <c r="P89" s="641">
        <f t="shared" si="21"/>
        <v>9</v>
      </c>
      <c r="Q89" s="641">
        <f t="shared" si="21"/>
        <v>0</v>
      </c>
      <c r="R89" s="642">
        <f t="shared" si="21"/>
        <v>0</v>
      </c>
    </row>
    <row r="90" spans="1:18" ht="14.1" customHeight="1" x14ac:dyDescent="0.25">
      <c r="A90" s="560">
        <v>78</v>
      </c>
      <c r="B90" s="566" t="s">
        <v>29</v>
      </c>
      <c r="C90" s="212">
        <f t="shared" si="22"/>
        <v>3.8</v>
      </c>
      <c r="D90" s="8">
        <v>3.8</v>
      </c>
      <c r="E90" s="569"/>
      <c r="F90" s="639"/>
      <c r="G90" s="591"/>
      <c r="H90" s="575"/>
      <c r="I90" s="575"/>
      <c r="J90" s="592"/>
      <c r="K90" s="598"/>
      <c r="L90" s="575"/>
      <c r="M90" s="575"/>
      <c r="N90" s="665"/>
      <c r="O90" s="640">
        <f t="shared" si="21"/>
        <v>3.8</v>
      </c>
      <c r="P90" s="641">
        <f t="shared" si="21"/>
        <v>3.8</v>
      </c>
      <c r="Q90" s="641">
        <f t="shared" si="21"/>
        <v>0</v>
      </c>
      <c r="R90" s="642">
        <f t="shared" si="21"/>
        <v>0</v>
      </c>
    </row>
    <row r="91" spans="1:18" ht="14.1" customHeight="1" x14ac:dyDescent="0.25">
      <c r="A91" s="559">
        <v>79</v>
      </c>
      <c r="B91" s="566" t="s">
        <v>30</v>
      </c>
      <c r="C91" s="212">
        <f t="shared" si="22"/>
        <v>17</v>
      </c>
      <c r="D91" s="8">
        <v>17</v>
      </c>
      <c r="E91" s="569"/>
      <c r="F91" s="639"/>
      <c r="G91" s="591"/>
      <c r="H91" s="575"/>
      <c r="I91" s="575"/>
      <c r="J91" s="592"/>
      <c r="K91" s="598"/>
      <c r="L91" s="575"/>
      <c r="M91" s="575"/>
      <c r="N91" s="665"/>
      <c r="O91" s="640">
        <f t="shared" si="21"/>
        <v>17</v>
      </c>
      <c r="P91" s="641">
        <f t="shared" si="21"/>
        <v>17</v>
      </c>
      <c r="Q91" s="641">
        <f t="shared" si="21"/>
        <v>0</v>
      </c>
      <c r="R91" s="642">
        <f t="shared" si="21"/>
        <v>0</v>
      </c>
    </row>
    <row r="92" spans="1:18" ht="14.1" customHeight="1" x14ac:dyDescent="0.25">
      <c r="A92" s="560">
        <v>80</v>
      </c>
      <c r="B92" s="574" t="s">
        <v>31</v>
      </c>
      <c r="C92" s="212">
        <f t="shared" si="22"/>
        <v>6</v>
      </c>
      <c r="D92" s="8">
        <v>6</v>
      </c>
      <c r="E92" s="569"/>
      <c r="F92" s="639"/>
      <c r="G92" s="591"/>
      <c r="H92" s="575"/>
      <c r="I92" s="575"/>
      <c r="J92" s="592"/>
      <c r="K92" s="598"/>
      <c r="L92" s="575"/>
      <c r="M92" s="575"/>
      <c r="N92" s="665"/>
      <c r="O92" s="640">
        <f t="shared" si="21"/>
        <v>6</v>
      </c>
      <c r="P92" s="641">
        <f t="shared" si="21"/>
        <v>6</v>
      </c>
      <c r="Q92" s="641">
        <f t="shared" si="21"/>
        <v>0</v>
      </c>
      <c r="R92" s="642">
        <f t="shared" si="21"/>
        <v>0</v>
      </c>
    </row>
    <row r="93" spans="1:18" ht="14.1" customHeight="1" x14ac:dyDescent="0.25">
      <c r="A93" s="559">
        <v>81</v>
      </c>
      <c r="B93" s="685" t="s">
        <v>32</v>
      </c>
      <c r="C93" s="212">
        <f t="shared" si="22"/>
        <v>43</v>
      </c>
      <c r="D93" s="8">
        <v>43</v>
      </c>
      <c r="E93" s="612"/>
      <c r="F93" s="949"/>
      <c r="G93" s="591"/>
      <c r="H93" s="575"/>
      <c r="I93" s="575"/>
      <c r="J93" s="592"/>
      <c r="K93" s="598"/>
      <c r="L93" s="575"/>
      <c r="M93" s="575"/>
      <c r="N93" s="665"/>
      <c r="O93" s="640">
        <f t="shared" si="21"/>
        <v>43</v>
      </c>
      <c r="P93" s="641">
        <f t="shared" si="21"/>
        <v>43</v>
      </c>
      <c r="Q93" s="641">
        <f t="shared" si="21"/>
        <v>0</v>
      </c>
      <c r="R93" s="642">
        <f t="shared" si="21"/>
        <v>0</v>
      </c>
    </row>
    <row r="94" spans="1:18" ht="14.1" customHeight="1" x14ac:dyDescent="0.25">
      <c r="A94" s="560">
        <v>82</v>
      </c>
      <c r="B94" s="609" t="s">
        <v>70</v>
      </c>
      <c r="C94" s="684">
        <f>C95+C96</f>
        <v>520</v>
      </c>
      <c r="D94" s="610">
        <f>D95+D96</f>
        <v>520</v>
      </c>
      <c r="E94" s="610">
        <f>E95+E96</f>
        <v>0</v>
      </c>
      <c r="F94" s="940">
        <f>F95+F96</f>
        <v>0</v>
      </c>
      <c r="G94" s="591"/>
      <c r="H94" s="575"/>
      <c r="I94" s="575"/>
      <c r="J94" s="592"/>
      <c r="K94" s="598"/>
      <c r="L94" s="575"/>
      <c r="M94" s="575"/>
      <c r="N94" s="665"/>
      <c r="O94" s="640">
        <f t="shared" si="21"/>
        <v>520</v>
      </c>
      <c r="P94" s="641">
        <f t="shared" si="21"/>
        <v>520</v>
      </c>
      <c r="Q94" s="641">
        <f t="shared" si="21"/>
        <v>0</v>
      </c>
      <c r="R94" s="642">
        <f t="shared" si="21"/>
        <v>0</v>
      </c>
    </row>
    <row r="95" spans="1:18" ht="14.1" customHeight="1" x14ac:dyDescent="0.25">
      <c r="A95" s="559">
        <v>83</v>
      </c>
      <c r="B95" s="574" t="s">
        <v>27</v>
      </c>
      <c r="C95" s="566">
        <f t="shared" ref="C95:C102" si="23">D95+F95</f>
        <v>240</v>
      </c>
      <c r="D95" s="8">
        <v>240</v>
      </c>
      <c r="E95" s="686"/>
      <c r="F95" s="920"/>
      <c r="G95" s="591"/>
      <c r="H95" s="575"/>
      <c r="I95" s="575"/>
      <c r="J95" s="592"/>
      <c r="K95" s="598"/>
      <c r="L95" s="575"/>
      <c r="M95" s="575"/>
      <c r="N95" s="665"/>
      <c r="O95" s="640">
        <f t="shared" si="21"/>
        <v>240</v>
      </c>
      <c r="P95" s="641">
        <f t="shared" si="21"/>
        <v>240</v>
      </c>
      <c r="Q95" s="641">
        <f t="shared" si="21"/>
        <v>0</v>
      </c>
      <c r="R95" s="642">
        <f t="shared" si="21"/>
        <v>0</v>
      </c>
    </row>
    <row r="96" spans="1:18" ht="14.1" customHeight="1" x14ac:dyDescent="0.25">
      <c r="A96" s="560">
        <v>84</v>
      </c>
      <c r="B96" s="602" t="s">
        <v>32</v>
      </c>
      <c r="C96" s="574">
        <f t="shared" si="23"/>
        <v>280</v>
      </c>
      <c r="D96" s="8">
        <v>280</v>
      </c>
      <c r="E96" s="569"/>
      <c r="F96" s="664"/>
      <c r="G96" s="591"/>
      <c r="H96" s="575"/>
      <c r="I96" s="575"/>
      <c r="J96" s="592"/>
      <c r="K96" s="598"/>
      <c r="L96" s="575"/>
      <c r="M96" s="575"/>
      <c r="N96" s="665"/>
      <c r="O96" s="640">
        <f t="shared" si="21"/>
        <v>280</v>
      </c>
      <c r="P96" s="641">
        <f t="shared" si="21"/>
        <v>280</v>
      </c>
      <c r="Q96" s="641">
        <f t="shared" si="21"/>
        <v>0</v>
      </c>
      <c r="R96" s="642">
        <f t="shared" si="21"/>
        <v>0</v>
      </c>
    </row>
    <row r="97" spans="1:23" ht="28.5" customHeight="1" x14ac:dyDescent="0.25">
      <c r="A97" s="559">
        <v>85</v>
      </c>
      <c r="B97" s="604" t="s">
        <v>71</v>
      </c>
      <c r="C97" s="574">
        <f t="shared" si="23"/>
        <v>180</v>
      </c>
      <c r="D97" s="687">
        <v>180</v>
      </c>
      <c r="E97" s="8"/>
      <c r="F97" s="950"/>
      <c r="G97" s="591"/>
      <c r="H97" s="575"/>
      <c r="I97" s="575"/>
      <c r="J97" s="592"/>
      <c r="K97" s="598"/>
      <c r="L97" s="575"/>
      <c r="M97" s="575"/>
      <c r="N97" s="665"/>
      <c r="O97" s="688">
        <f t="shared" si="21"/>
        <v>180</v>
      </c>
      <c r="P97" s="641">
        <f t="shared" si="21"/>
        <v>180</v>
      </c>
      <c r="Q97" s="641">
        <f t="shared" si="21"/>
        <v>0</v>
      </c>
      <c r="R97" s="689">
        <f t="shared" si="21"/>
        <v>0</v>
      </c>
    </row>
    <row r="98" spans="1:23" ht="36.75" customHeight="1" x14ac:dyDescent="0.25">
      <c r="A98" s="560">
        <v>86</v>
      </c>
      <c r="B98" s="599" t="s">
        <v>72</v>
      </c>
      <c r="C98" s="574">
        <f t="shared" si="23"/>
        <v>161.81200000000001</v>
      </c>
      <c r="D98" s="569">
        <v>161.81200000000001</v>
      </c>
      <c r="E98" s="569"/>
      <c r="F98" s="664"/>
      <c r="G98" s="591"/>
      <c r="H98" s="575"/>
      <c r="I98" s="575"/>
      <c r="J98" s="592"/>
      <c r="K98" s="598"/>
      <c r="L98" s="575"/>
      <c r="M98" s="575"/>
      <c r="N98" s="665"/>
      <c r="O98" s="640">
        <f t="shared" si="21"/>
        <v>161.81200000000001</v>
      </c>
      <c r="P98" s="641">
        <f t="shared" si="21"/>
        <v>161.81200000000001</v>
      </c>
      <c r="Q98" s="641">
        <f t="shared" si="21"/>
        <v>0</v>
      </c>
      <c r="R98" s="642">
        <f t="shared" si="21"/>
        <v>0</v>
      </c>
    </row>
    <row r="99" spans="1:23" ht="22.5" customHeight="1" x14ac:dyDescent="0.25">
      <c r="A99" s="559">
        <v>87</v>
      </c>
      <c r="B99" s="604" t="s">
        <v>73</v>
      </c>
      <c r="C99" s="574">
        <f t="shared" si="23"/>
        <v>20</v>
      </c>
      <c r="D99" s="569">
        <v>20</v>
      </c>
      <c r="E99" s="569"/>
      <c r="F99" s="664"/>
      <c r="G99" s="591"/>
      <c r="H99" s="575"/>
      <c r="I99" s="575"/>
      <c r="J99" s="592"/>
      <c r="K99" s="598"/>
      <c r="L99" s="575"/>
      <c r="M99" s="575"/>
      <c r="N99" s="665"/>
      <c r="O99" s="640">
        <f t="shared" si="21"/>
        <v>20</v>
      </c>
      <c r="P99" s="641">
        <f t="shared" si="21"/>
        <v>20</v>
      </c>
      <c r="Q99" s="641">
        <f t="shared" si="21"/>
        <v>0</v>
      </c>
      <c r="R99" s="642">
        <f t="shared" si="21"/>
        <v>0</v>
      </c>
    </row>
    <row r="100" spans="1:23" ht="14.25" customHeight="1" x14ac:dyDescent="0.25">
      <c r="A100" s="560">
        <v>88</v>
      </c>
      <c r="B100" s="668" t="s">
        <v>320</v>
      </c>
      <c r="C100" s="574">
        <f t="shared" si="23"/>
        <v>622.1</v>
      </c>
      <c r="D100" s="690">
        <v>542.1</v>
      </c>
      <c r="E100" s="690"/>
      <c r="F100" s="736">
        <v>80</v>
      </c>
      <c r="G100" s="727"/>
      <c r="H100" s="572"/>
      <c r="I100" s="572"/>
      <c r="J100" s="645"/>
      <c r="K100" s="598"/>
      <c r="L100" s="575"/>
      <c r="M100" s="575"/>
      <c r="N100" s="665"/>
      <c r="O100" s="640">
        <f t="shared" si="21"/>
        <v>622.1</v>
      </c>
      <c r="P100" s="641">
        <f t="shared" si="21"/>
        <v>542.1</v>
      </c>
      <c r="Q100" s="641">
        <f t="shared" si="21"/>
        <v>0</v>
      </c>
      <c r="R100" s="642">
        <f t="shared" si="21"/>
        <v>80</v>
      </c>
      <c r="T100" s="691"/>
      <c r="U100" s="691"/>
      <c r="V100" s="691"/>
      <c r="W100" s="691"/>
    </row>
    <row r="101" spans="1:23" ht="26.25" customHeight="1" x14ac:dyDescent="0.25">
      <c r="A101" s="559">
        <v>89</v>
      </c>
      <c r="B101" s="162" t="s">
        <v>74</v>
      </c>
      <c r="C101" s="692">
        <f t="shared" si="23"/>
        <v>50</v>
      </c>
      <c r="D101" s="569">
        <v>50</v>
      </c>
      <c r="E101" s="569"/>
      <c r="F101" s="639"/>
      <c r="G101" s="953"/>
      <c r="H101" s="693"/>
      <c r="I101" s="575"/>
      <c r="J101" s="954"/>
      <c r="K101" s="598"/>
      <c r="L101" s="575"/>
      <c r="M101" s="575"/>
      <c r="N101" s="665"/>
      <c r="O101" s="640">
        <f t="shared" si="21"/>
        <v>50</v>
      </c>
      <c r="P101" s="641">
        <f t="shared" si="21"/>
        <v>50</v>
      </c>
      <c r="Q101" s="641">
        <f t="shared" si="21"/>
        <v>0</v>
      </c>
      <c r="R101" s="642">
        <f t="shared" si="21"/>
        <v>0</v>
      </c>
    </row>
    <row r="102" spans="1:23" ht="15.75" customHeight="1" thickBot="1" x14ac:dyDescent="0.3">
      <c r="A102" s="560">
        <v>90</v>
      </c>
      <c r="B102" s="694" t="s">
        <v>76</v>
      </c>
      <c r="C102" s="960">
        <f t="shared" si="23"/>
        <v>140</v>
      </c>
      <c r="D102" s="961">
        <v>140</v>
      </c>
      <c r="E102" s="962"/>
      <c r="F102" s="963"/>
      <c r="G102" s="964"/>
      <c r="H102" s="965"/>
      <c r="I102" s="966"/>
      <c r="J102" s="967"/>
      <c r="K102" s="672"/>
      <c r="L102" s="622"/>
      <c r="M102" s="622"/>
      <c r="N102" s="968"/>
      <c r="O102" s="956">
        <f t="shared" si="21"/>
        <v>140</v>
      </c>
      <c r="P102" s="957">
        <f t="shared" si="21"/>
        <v>140</v>
      </c>
      <c r="Q102" s="957"/>
      <c r="R102" s="890">
        <f t="shared" si="21"/>
        <v>0</v>
      </c>
    </row>
    <row r="103" spans="1:23" ht="14.1" customHeight="1" thickBot="1" x14ac:dyDescent="0.3">
      <c r="A103" s="559">
        <v>91</v>
      </c>
      <c r="B103" s="656" t="s">
        <v>49</v>
      </c>
      <c r="C103" s="695">
        <f t="shared" ref="C103:N103" si="24">C75</f>
        <v>1979.4119999999998</v>
      </c>
      <c r="D103" s="696">
        <f t="shared" si="24"/>
        <v>1899.4119999999998</v>
      </c>
      <c r="E103" s="696">
        <f t="shared" si="24"/>
        <v>0</v>
      </c>
      <c r="F103" s="697">
        <f t="shared" si="24"/>
        <v>80</v>
      </c>
      <c r="G103" s="695">
        <f t="shared" si="24"/>
        <v>0</v>
      </c>
      <c r="H103" s="696">
        <f t="shared" si="24"/>
        <v>0</v>
      </c>
      <c r="I103" s="696">
        <f t="shared" si="24"/>
        <v>0</v>
      </c>
      <c r="J103" s="955">
        <f t="shared" si="24"/>
        <v>0</v>
      </c>
      <c r="K103" s="697">
        <f t="shared" si="24"/>
        <v>0</v>
      </c>
      <c r="L103" s="696">
        <f t="shared" si="24"/>
        <v>0</v>
      </c>
      <c r="M103" s="696">
        <f t="shared" si="24"/>
        <v>0</v>
      </c>
      <c r="N103" s="697">
        <f t="shared" si="24"/>
        <v>0</v>
      </c>
      <c r="O103" s="698">
        <f>C103+G103+K103</f>
        <v>1979.4119999999998</v>
      </c>
      <c r="P103" s="699">
        <f>P75</f>
        <v>1899.4119999999998</v>
      </c>
      <c r="Q103" s="699">
        <f>Q75</f>
        <v>0</v>
      </c>
      <c r="R103" s="219">
        <f>R75</f>
        <v>80</v>
      </c>
    </row>
    <row r="104" spans="1:23" ht="14.1" customHeight="1" thickBot="1" x14ac:dyDescent="0.3">
      <c r="A104" s="560">
        <v>92</v>
      </c>
      <c r="B104" s="1097" t="s">
        <v>77</v>
      </c>
      <c r="C104" s="1125"/>
      <c r="D104" s="1125"/>
      <c r="E104" s="1125"/>
      <c r="F104" s="1125"/>
      <c r="G104" s="1125"/>
      <c r="H104" s="1125"/>
      <c r="I104" s="1125"/>
      <c r="J104" s="1125"/>
      <c r="K104" s="1125"/>
      <c r="L104" s="1125"/>
      <c r="M104" s="1125"/>
      <c r="N104" s="1125"/>
      <c r="O104" s="1125"/>
      <c r="P104" s="1125"/>
      <c r="Q104" s="1125"/>
      <c r="R104" s="1126"/>
    </row>
    <row r="105" spans="1:23" ht="14.1" customHeight="1" x14ac:dyDescent="0.25">
      <c r="A105" s="559">
        <v>93</v>
      </c>
      <c r="B105" s="561" t="s">
        <v>22</v>
      </c>
      <c r="C105" s="562">
        <f>C109+C106+C107+C108</f>
        <v>500</v>
      </c>
      <c r="D105" s="563">
        <f t="shared" ref="D105:R105" si="25">D109+D106+D107+D108</f>
        <v>63.1</v>
      </c>
      <c r="E105" s="563">
        <f t="shared" si="25"/>
        <v>0</v>
      </c>
      <c r="F105" s="564">
        <f t="shared" si="25"/>
        <v>436.9</v>
      </c>
      <c r="G105" s="562">
        <f t="shared" si="25"/>
        <v>8050.4079999999994</v>
      </c>
      <c r="H105" s="563">
        <f t="shared" si="25"/>
        <v>668.60800000000006</v>
      </c>
      <c r="I105" s="563">
        <f t="shared" si="25"/>
        <v>0</v>
      </c>
      <c r="J105" s="565">
        <f t="shared" si="25"/>
        <v>7381.7999999999993</v>
      </c>
      <c r="K105" s="562">
        <f t="shared" si="25"/>
        <v>0</v>
      </c>
      <c r="L105" s="563">
        <f t="shared" si="25"/>
        <v>0</v>
      </c>
      <c r="M105" s="563">
        <f t="shared" si="25"/>
        <v>0</v>
      </c>
      <c r="N105" s="564">
        <f t="shared" si="25"/>
        <v>0</v>
      </c>
      <c r="O105" s="562">
        <f t="shared" si="25"/>
        <v>8550.4079999999994</v>
      </c>
      <c r="P105" s="563">
        <f t="shared" si="25"/>
        <v>731.70800000000008</v>
      </c>
      <c r="Q105" s="563">
        <f t="shared" si="25"/>
        <v>0</v>
      </c>
      <c r="R105" s="565">
        <f t="shared" si="25"/>
        <v>7818.6999999999989</v>
      </c>
    </row>
    <row r="106" spans="1:23" ht="24" customHeight="1" x14ac:dyDescent="0.25">
      <c r="A106" s="560">
        <v>94</v>
      </c>
      <c r="B106" s="700" t="s">
        <v>267</v>
      </c>
      <c r="C106" s="688"/>
      <c r="D106" s="641"/>
      <c r="E106" s="641"/>
      <c r="F106" s="689"/>
      <c r="G106" s="701">
        <f>H106+J106</f>
        <v>1068.857</v>
      </c>
      <c r="H106" s="702">
        <v>120.857</v>
      </c>
      <c r="I106" s="702"/>
      <c r="J106" s="706">
        <v>948</v>
      </c>
      <c r="K106" s="688"/>
      <c r="L106" s="641"/>
      <c r="M106" s="641"/>
      <c r="N106" s="689"/>
      <c r="O106" s="704">
        <f t="shared" ref="O106:R109" si="26">C106+G106+K106</f>
        <v>1068.857</v>
      </c>
      <c r="P106" s="705">
        <f t="shared" si="26"/>
        <v>120.857</v>
      </c>
      <c r="Q106" s="705">
        <f t="shared" si="26"/>
        <v>0</v>
      </c>
      <c r="R106" s="706">
        <f t="shared" si="26"/>
        <v>948</v>
      </c>
    </row>
    <row r="107" spans="1:23" ht="43.5" customHeight="1" x14ac:dyDescent="0.25">
      <c r="A107" s="559">
        <v>95</v>
      </c>
      <c r="B107" s="604" t="s">
        <v>10</v>
      </c>
      <c r="C107" s="212">
        <f>D107+F107</f>
        <v>0</v>
      </c>
      <c r="D107" s="51"/>
      <c r="E107" s="51"/>
      <c r="F107" s="199"/>
      <c r="G107" s="707">
        <f>H107+J107</f>
        <v>539.42700000000002</v>
      </c>
      <c r="H107" s="711">
        <v>19.527000000000001</v>
      </c>
      <c r="I107" s="711"/>
      <c r="J107" s="978">
        <v>519.9</v>
      </c>
      <c r="K107" s="708"/>
      <c r="L107" s="641"/>
      <c r="M107" s="641"/>
      <c r="N107" s="914"/>
      <c r="O107" s="709">
        <f t="shared" si="26"/>
        <v>539.42700000000002</v>
      </c>
      <c r="P107" s="705">
        <f t="shared" si="26"/>
        <v>19.527000000000001</v>
      </c>
      <c r="Q107" s="705">
        <f t="shared" si="26"/>
        <v>0</v>
      </c>
      <c r="R107" s="710">
        <f t="shared" si="26"/>
        <v>519.9</v>
      </c>
    </row>
    <row r="108" spans="1:23" ht="51" customHeight="1" x14ac:dyDescent="0.25">
      <c r="A108" s="560">
        <v>96</v>
      </c>
      <c r="B108" s="68" t="s">
        <v>321</v>
      </c>
      <c r="C108" s="212"/>
      <c r="D108" s="711"/>
      <c r="E108" s="711"/>
      <c r="F108" s="712"/>
      <c r="G108" s="713">
        <f>H108+J108</f>
        <v>250</v>
      </c>
      <c r="H108" s="714"/>
      <c r="I108" s="714"/>
      <c r="J108" s="969">
        <v>250</v>
      </c>
      <c r="K108" s="715"/>
      <c r="L108" s="716"/>
      <c r="M108" s="716"/>
      <c r="N108" s="717"/>
      <c r="O108" s="709">
        <f>C108+G108+K108</f>
        <v>250</v>
      </c>
      <c r="P108" s="705">
        <f>D108+H108+L108</f>
        <v>0</v>
      </c>
      <c r="Q108" s="705">
        <f>E108+I108+M108</f>
        <v>0</v>
      </c>
      <c r="R108" s="710">
        <f>F108+J108+N108</f>
        <v>250</v>
      </c>
    </row>
    <row r="109" spans="1:23" ht="23.25" customHeight="1" thickBot="1" x14ac:dyDescent="0.3">
      <c r="A109" s="559">
        <v>97</v>
      </c>
      <c r="B109" s="718" t="s">
        <v>78</v>
      </c>
      <c r="C109" s="615">
        <f>D109+F109</f>
        <v>500</v>
      </c>
      <c r="D109" s="616">
        <v>63.1</v>
      </c>
      <c r="E109" s="616"/>
      <c r="F109" s="880">
        <v>436.9</v>
      </c>
      <c r="G109" s="615">
        <f>H109+J109</f>
        <v>6192.1239999999998</v>
      </c>
      <c r="H109" s="616">
        <v>528.22400000000005</v>
      </c>
      <c r="I109" s="616"/>
      <c r="J109" s="617">
        <v>5663.9</v>
      </c>
      <c r="K109" s="671"/>
      <c r="L109" s="622"/>
      <c r="M109" s="622"/>
      <c r="N109" s="623"/>
      <c r="O109" s="881">
        <f t="shared" si="26"/>
        <v>6692.1239999999998</v>
      </c>
      <c r="P109" s="625">
        <f t="shared" si="26"/>
        <v>591.32400000000007</v>
      </c>
      <c r="Q109" s="625">
        <f t="shared" si="26"/>
        <v>0</v>
      </c>
      <c r="R109" s="882">
        <f t="shared" si="26"/>
        <v>6100.7999999999993</v>
      </c>
    </row>
    <row r="110" spans="1:23" ht="14.1" customHeight="1" thickBot="1" x14ac:dyDescent="0.3">
      <c r="A110" s="560">
        <v>98</v>
      </c>
      <c r="B110" s="626" t="s">
        <v>49</v>
      </c>
      <c r="C110" s="630">
        <f>C105</f>
        <v>500</v>
      </c>
      <c r="D110" s="631">
        <f t="shared" ref="D110:R110" si="27">D105</f>
        <v>63.1</v>
      </c>
      <c r="E110" s="631">
        <f t="shared" si="27"/>
        <v>0</v>
      </c>
      <c r="F110" s="720">
        <f t="shared" si="27"/>
        <v>436.9</v>
      </c>
      <c r="G110" s="721">
        <f t="shared" si="27"/>
        <v>8050.4079999999994</v>
      </c>
      <c r="H110" s="631">
        <f t="shared" si="27"/>
        <v>668.60800000000006</v>
      </c>
      <c r="I110" s="631">
        <f t="shared" si="27"/>
        <v>0</v>
      </c>
      <c r="J110" s="722">
        <f t="shared" si="27"/>
        <v>7381.7999999999993</v>
      </c>
      <c r="K110" s="723">
        <f t="shared" si="27"/>
        <v>0</v>
      </c>
      <c r="L110" s="631">
        <f t="shared" si="27"/>
        <v>0</v>
      </c>
      <c r="M110" s="631">
        <f t="shared" si="27"/>
        <v>0</v>
      </c>
      <c r="N110" s="720">
        <f t="shared" si="27"/>
        <v>0</v>
      </c>
      <c r="O110" s="721">
        <f t="shared" si="27"/>
        <v>8550.4079999999994</v>
      </c>
      <c r="P110" s="631">
        <f t="shared" si="27"/>
        <v>731.70800000000008</v>
      </c>
      <c r="Q110" s="631">
        <f t="shared" si="27"/>
        <v>0</v>
      </c>
      <c r="R110" s="722">
        <f t="shared" si="27"/>
        <v>7818.6999999999989</v>
      </c>
    </row>
    <row r="111" spans="1:23" ht="14.1" customHeight="1" thickBot="1" x14ac:dyDescent="0.3">
      <c r="A111" s="559">
        <v>99</v>
      </c>
      <c r="B111" s="1119" t="s">
        <v>79</v>
      </c>
      <c r="C111" s="1120"/>
      <c r="D111" s="1120"/>
      <c r="E111" s="1120"/>
      <c r="F111" s="1120"/>
      <c r="G111" s="1120"/>
      <c r="H111" s="1120"/>
      <c r="I111" s="1120"/>
      <c r="J111" s="1120"/>
      <c r="K111" s="1120"/>
      <c r="L111" s="1120"/>
      <c r="M111" s="1120"/>
      <c r="N111" s="1120"/>
      <c r="O111" s="1120"/>
      <c r="P111" s="1120"/>
      <c r="Q111" s="1120"/>
      <c r="R111" s="1121"/>
    </row>
    <row r="112" spans="1:23" ht="14.1" customHeight="1" x14ac:dyDescent="0.25">
      <c r="A112" s="560">
        <v>100</v>
      </c>
      <c r="B112" s="724" t="s">
        <v>22</v>
      </c>
      <c r="C112" s="636">
        <f>C113+C115+C116+C117+C118+C119+C120+C121+C122+C123+C124+C114+C125</f>
        <v>910.30000000000007</v>
      </c>
      <c r="D112" s="637">
        <f t="shared" ref="D112:R112" si="28">D113+D115+D116+D117+D118+D119+D120+D121+D122+D123+D124+D114+D125</f>
        <v>910.30000000000007</v>
      </c>
      <c r="E112" s="637">
        <f t="shared" si="28"/>
        <v>0</v>
      </c>
      <c r="F112" s="938">
        <f t="shared" si="28"/>
        <v>0</v>
      </c>
      <c r="G112" s="932">
        <f t="shared" si="28"/>
        <v>69.153999999999996</v>
      </c>
      <c r="H112" s="637">
        <f t="shared" si="28"/>
        <v>12.154</v>
      </c>
      <c r="I112" s="637">
        <f t="shared" si="28"/>
        <v>0</v>
      </c>
      <c r="J112" s="933">
        <f t="shared" si="28"/>
        <v>57</v>
      </c>
      <c r="K112" s="939">
        <f t="shared" si="28"/>
        <v>0</v>
      </c>
      <c r="L112" s="637">
        <f t="shared" si="28"/>
        <v>0</v>
      </c>
      <c r="M112" s="637">
        <f t="shared" si="28"/>
        <v>0</v>
      </c>
      <c r="N112" s="938">
        <f t="shared" si="28"/>
        <v>0</v>
      </c>
      <c r="O112" s="971">
        <f t="shared" si="28"/>
        <v>979.45400000000006</v>
      </c>
      <c r="P112" s="883">
        <f t="shared" si="28"/>
        <v>922.45400000000006</v>
      </c>
      <c r="Q112" s="883">
        <f t="shared" si="28"/>
        <v>0</v>
      </c>
      <c r="R112" s="884">
        <f t="shared" si="28"/>
        <v>57</v>
      </c>
    </row>
    <row r="113" spans="1:18" ht="14.1" customHeight="1" x14ac:dyDescent="0.25">
      <c r="A113" s="559">
        <v>101</v>
      </c>
      <c r="B113" s="725" t="s">
        <v>80</v>
      </c>
      <c r="C113" s="574">
        <f>D113+F113</f>
        <v>93</v>
      </c>
      <c r="D113" s="569">
        <v>93</v>
      </c>
      <c r="E113" s="569"/>
      <c r="F113" s="639"/>
      <c r="G113" s="591"/>
      <c r="H113" s="575"/>
      <c r="I113" s="575"/>
      <c r="J113" s="592"/>
      <c r="K113" s="598"/>
      <c r="L113" s="575"/>
      <c r="M113" s="575"/>
      <c r="N113" s="665"/>
      <c r="O113" s="708">
        <f t="shared" ref="O113:R130" si="29">C113+G113+K113</f>
        <v>93</v>
      </c>
      <c r="P113" s="641">
        <f t="shared" si="29"/>
        <v>93</v>
      </c>
      <c r="Q113" s="641">
        <f t="shared" si="29"/>
        <v>0</v>
      </c>
      <c r="R113" s="689">
        <f t="shared" si="29"/>
        <v>0</v>
      </c>
    </row>
    <row r="114" spans="1:18" ht="39" customHeight="1" x14ac:dyDescent="0.25">
      <c r="A114" s="560">
        <v>102</v>
      </c>
      <c r="B114" s="68" t="s">
        <v>330</v>
      </c>
      <c r="C114" s="574">
        <f>D114+F114</f>
        <v>50</v>
      </c>
      <c r="D114" s="569">
        <v>50</v>
      </c>
      <c r="E114" s="569"/>
      <c r="F114" s="639"/>
      <c r="G114" s="591"/>
      <c r="H114" s="575"/>
      <c r="I114" s="575"/>
      <c r="J114" s="592"/>
      <c r="K114" s="598"/>
      <c r="L114" s="575"/>
      <c r="M114" s="575"/>
      <c r="N114" s="665"/>
      <c r="O114" s="708">
        <f t="shared" si="29"/>
        <v>50</v>
      </c>
      <c r="P114" s="641">
        <f t="shared" si="29"/>
        <v>50</v>
      </c>
      <c r="Q114" s="641">
        <f t="shared" si="29"/>
        <v>0</v>
      </c>
      <c r="R114" s="689">
        <f t="shared" si="29"/>
        <v>0</v>
      </c>
    </row>
    <row r="115" spans="1:18" ht="27.75" customHeight="1" x14ac:dyDescent="0.25">
      <c r="A115" s="559">
        <v>103</v>
      </c>
      <c r="B115" s="726" t="s">
        <v>82</v>
      </c>
      <c r="C115" s="574">
        <f t="shared" ref="C115:C129" si="30">D115+F115</f>
        <v>94.4</v>
      </c>
      <c r="D115" s="569">
        <v>94.4</v>
      </c>
      <c r="E115" s="569"/>
      <c r="F115" s="639"/>
      <c r="G115" s="727"/>
      <c r="H115" s="575"/>
      <c r="I115" s="575"/>
      <c r="J115" s="592"/>
      <c r="K115" s="598"/>
      <c r="L115" s="575"/>
      <c r="M115" s="575"/>
      <c r="N115" s="665"/>
      <c r="O115" s="708">
        <f t="shared" si="29"/>
        <v>94.4</v>
      </c>
      <c r="P115" s="641">
        <f t="shared" si="29"/>
        <v>94.4</v>
      </c>
      <c r="Q115" s="641">
        <f t="shared" si="29"/>
        <v>0</v>
      </c>
      <c r="R115" s="689">
        <f t="shared" si="29"/>
        <v>0</v>
      </c>
    </row>
    <row r="116" spans="1:18" ht="25.5" customHeight="1" x14ac:dyDescent="0.25">
      <c r="A116" s="560">
        <v>104</v>
      </c>
      <c r="B116" s="728" t="s">
        <v>83</v>
      </c>
      <c r="C116" s="597">
        <f t="shared" si="30"/>
        <v>378.7</v>
      </c>
      <c r="D116" s="569">
        <v>378.7</v>
      </c>
      <c r="E116" s="569"/>
      <c r="F116" s="639"/>
      <c r="G116" s="729"/>
      <c r="H116" s="575"/>
      <c r="I116" s="575"/>
      <c r="J116" s="592"/>
      <c r="K116" s="598"/>
      <c r="L116" s="575"/>
      <c r="M116" s="575"/>
      <c r="N116" s="665"/>
      <c r="O116" s="708">
        <f t="shared" si="29"/>
        <v>378.7</v>
      </c>
      <c r="P116" s="641">
        <f t="shared" si="29"/>
        <v>378.7</v>
      </c>
      <c r="Q116" s="641">
        <f t="shared" si="29"/>
        <v>0</v>
      </c>
      <c r="R116" s="689">
        <f t="shared" si="29"/>
        <v>0</v>
      </c>
    </row>
    <row r="117" spans="1:18" ht="27" customHeight="1" x14ac:dyDescent="0.25">
      <c r="A117" s="559">
        <v>105</v>
      </c>
      <c r="B117" s="728" t="s">
        <v>84</v>
      </c>
      <c r="C117" s="597">
        <f t="shared" si="30"/>
        <v>103.2</v>
      </c>
      <c r="D117" s="569">
        <v>103.2</v>
      </c>
      <c r="E117" s="569"/>
      <c r="F117" s="639"/>
      <c r="G117" s="915"/>
      <c r="H117" s="730"/>
      <c r="I117" s="575"/>
      <c r="J117" s="592"/>
      <c r="K117" s="598"/>
      <c r="L117" s="575"/>
      <c r="M117" s="575"/>
      <c r="N117" s="665"/>
      <c r="O117" s="708">
        <f t="shared" si="29"/>
        <v>103.2</v>
      </c>
      <c r="P117" s="641">
        <f t="shared" si="29"/>
        <v>103.2</v>
      </c>
      <c r="Q117" s="641">
        <f t="shared" si="29"/>
        <v>0</v>
      </c>
      <c r="R117" s="689">
        <f t="shared" si="29"/>
        <v>0</v>
      </c>
    </row>
    <row r="118" spans="1:18" ht="14.1" customHeight="1" x14ac:dyDescent="0.25">
      <c r="A118" s="560">
        <v>106</v>
      </c>
      <c r="B118" s="728" t="s">
        <v>85</v>
      </c>
      <c r="C118" s="597">
        <f t="shared" si="30"/>
        <v>29</v>
      </c>
      <c r="D118" s="569">
        <v>29</v>
      </c>
      <c r="E118" s="569"/>
      <c r="F118" s="639"/>
      <c r="G118" s="591"/>
      <c r="H118" s="575"/>
      <c r="I118" s="575"/>
      <c r="J118" s="592"/>
      <c r="K118" s="598"/>
      <c r="L118" s="575"/>
      <c r="M118" s="575"/>
      <c r="N118" s="665"/>
      <c r="O118" s="708">
        <f t="shared" si="29"/>
        <v>29</v>
      </c>
      <c r="P118" s="641">
        <f t="shared" si="29"/>
        <v>29</v>
      </c>
      <c r="Q118" s="641">
        <f t="shared" si="29"/>
        <v>0</v>
      </c>
      <c r="R118" s="689">
        <f t="shared" si="29"/>
        <v>0</v>
      </c>
    </row>
    <row r="119" spans="1:18" ht="14.1" customHeight="1" x14ac:dyDescent="0.25">
      <c r="A119" s="559">
        <v>107</v>
      </c>
      <c r="B119" s="725" t="s">
        <v>86</v>
      </c>
      <c r="C119" s="597">
        <f t="shared" si="30"/>
        <v>20</v>
      </c>
      <c r="D119" s="569">
        <v>20</v>
      </c>
      <c r="E119" s="569"/>
      <c r="F119" s="639"/>
      <c r="G119" s="729"/>
      <c r="H119" s="575"/>
      <c r="I119" s="575"/>
      <c r="J119" s="592"/>
      <c r="K119" s="598"/>
      <c r="L119" s="575"/>
      <c r="M119" s="575"/>
      <c r="N119" s="665"/>
      <c r="O119" s="708">
        <f t="shared" si="29"/>
        <v>20</v>
      </c>
      <c r="P119" s="641">
        <f t="shared" si="29"/>
        <v>20</v>
      </c>
      <c r="Q119" s="641">
        <f t="shared" si="29"/>
        <v>0</v>
      </c>
      <c r="R119" s="689">
        <f t="shared" si="29"/>
        <v>0</v>
      </c>
    </row>
    <row r="120" spans="1:18" ht="14.1" customHeight="1" x14ac:dyDescent="0.25">
      <c r="A120" s="560">
        <v>108</v>
      </c>
      <c r="B120" s="731" t="s">
        <v>87</v>
      </c>
      <c r="C120" s="597">
        <f t="shared" si="30"/>
        <v>20</v>
      </c>
      <c r="D120" s="569">
        <v>20</v>
      </c>
      <c r="E120" s="569"/>
      <c r="F120" s="639"/>
      <c r="G120" s="591"/>
      <c r="H120" s="575"/>
      <c r="I120" s="575"/>
      <c r="J120" s="592"/>
      <c r="K120" s="598"/>
      <c r="L120" s="575"/>
      <c r="M120" s="575"/>
      <c r="N120" s="665"/>
      <c r="O120" s="708">
        <f t="shared" si="29"/>
        <v>20</v>
      </c>
      <c r="P120" s="641">
        <f t="shared" si="29"/>
        <v>20</v>
      </c>
      <c r="Q120" s="641">
        <f t="shared" si="29"/>
        <v>0</v>
      </c>
      <c r="R120" s="689">
        <f t="shared" si="29"/>
        <v>0</v>
      </c>
    </row>
    <row r="121" spans="1:18" ht="14.1" customHeight="1" x14ac:dyDescent="0.25">
      <c r="A121" s="559">
        <v>109</v>
      </c>
      <c r="B121" s="732" t="s">
        <v>88</v>
      </c>
      <c r="C121" s="597">
        <f t="shared" si="30"/>
        <v>12</v>
      </c>
      <c r="D121" s="569">
        <v>12</v>
      </c>
      <c r="E121" s="569"/>
      <c r="F121" s="639"/>
      <c r="G121" s="591"/>
      <c r="H121" s="575"/>
      <c r="I121" s="575"/>
      <c r="J121" s="592"/>
      <c r="K121" s="598"/>
      <c r="L121" s="575"/>
      <c r="M121" s="575"/>
      <c r="N121" s="665"/>
      <c r="O121" s="708">
        <f t="shared" si="29"/>
        <v>12</v>
      </c>
      <c r="P121" s="641">
        <f t="shared" si="29"/>
        <v>12</v>
      </c>
      <c r="Q121" s="641">
        <f t="shared" si="29"/>
        <v>0</v>
      </c>
      <c r="R121" s="689">
        <f t="shared" si="29"/>
        <v>0</v>
      </c>
    </row>
    <row r="122" spans="1:18" ht="14.1" customHeight="1" x14ac:dyDescent="0.25">
      <c r="A122" s="560">
        <v>110</v>
      </c>
      <c r="B122" s="574" t="s">
        <v>89</v>
      </c>
      <c r="C122" s="597">
        <f t="shared" si="30"/>
        <v>85</v>
      </c>
      <c r="D122" s="569">
        <v>85</v>
      </c>
      <c r="E122" s="569"/>
      <c r="F122" s="639"/>
      <c r="G122" s="729"/>
      <c r="H122" s="733"/>
      <c r="I122" s="575"/>
      <c r="J122" s="592"/>
      <c r="K122" s="598"/>
      <c r="L122" s="575"/>
      <c r="M122" s="575"/>
      <c r="N122" s="665"/>
      <c r="O122" s="708">
        <f t="shared" si="29"/>
        <v>85</v>
      </c>
      <c r="P122" s="641">
        <f t="shared" si="29"/>
        <v>85</v>
      </c>
      <c r="Q122" s="641">
        <f t="shared" si="29"/>
        <v>0</v>
      </c>
      <c r="R122" s="689">
        <f t="shared" si="29"/>
        <v>0</v>
      </c>
    </row>
    <row r="123" spans="1:18" ht="14.1" customHeight="1" x14ac:dyDescent="0.25">
      <c r="A123" s="559">
        <v>111</v>
      </c>
      <c r="B123" s="602" t="s">
        <v>90</v>
      </c>
      <c r="C123" s="597">
        <f t="shared" si="30"/>
        <v>25</v>
      </c>
      <c r="D123" s="569">
        <v>25</v>
      </c>
      <c r="E123" s="569"/>
      <c r="F123" s="639"/>
      <c r="G123" s="729"/>
      <c r="H123" s="575"/>
      <c r="I123" s="575"/>
      <c r="J123" s="592"/>
      <c r="K123" s="598"/>
      <c r="L123" s="575"/>
      <c r="M123" s="575"/>
      <c r="N123" s="665"/>
      <c r="O123" s="708">
        <f t="shared" si="29"/>
        <v>25</v>
      </c>
      <c r="P123" s="641">
        <f t="shared" si="29"/>
        <v>25</v>
      </c>
      <c r="Q123" s="641">
        <f t="shared" si="29"/>
        <v>0</v>
      </c>
      <c r="R123" s="689">
        <f t="shared" si="29"/>
        <v>0</v>
      </c>
    </row>
    <row r="124" spans="1:18" ht="23.25" customHeight="1" x14ac:dyDescent="0.25">
      <c r="A124" s="560">
        <v>112</v>
      </c>
      <c r="B124" s="600" t="s">
        <v>78</v>
      </c>
      <c r="C124" s="597">
        <f t="shared" si="30"/>
        <v>0</v>
      </c>
      <c r="D124" s="569"/>
      <c r="E124" s="569"/>
      <c r="F124" s="639"/>
      <c r="G124" s="727">
        <f>H124+J124</f>
        <v>69</v>
      </c>
      <c r="H124" s="523">
        <v>12</v>
      </c>
      <c r="I124" s="525"/>
      <c r="J124" s="734">
        <v>57</v>
      </c>
      <c r="K124" s="598"/>
      <c r="L124" s="575"/>
      <c r="M124" s="575"/>
      <c r="N124" s="665"/>
      <c r="O124" s="708">
        <f t="shared" si="29"/>
        <v>69</v>
      </c>
      <c r="P124" s="641">
        <f t="shared" si="29"/>
        <v>12</v>
      </c>
      <c r="Q124" s="641">
        <f t="shared" si="29"/>
        <v>0</v>
      </c>
      <c r="R124" s="689">
        <f t="shared" si="29"/>
        <v>57</v>
      </c>
    </row>
    <row r="125" spans="1:18" ht="42" customHeight="1" x14ac:dyDescent="0.25">
      <c r="A125" s="559">
        <v>113</v>
      </c>
      <c r="B125" s="14" t="s">
        <v>264</v>
      </c>
      <c r="C125" s="597"/>
      <c r="D125" s="569"/>
      <c r="E125" s="569"/>
      <c r="F125" s="639"/>
      <c r="G125" s="727">
        <f>H125+J125</f>
        <v>0.154</v>
      </c>
      <c r="H125" s="525">
        <v>0.154</v>
      </c>
      <c r="I125" s="525"/>
      <c r="J125" s="734"/>
      <c r="K125" s="598"/>
      <c r="L125" s="575"/>
      <c r="M125" s="575"/>
      <c r="N125" s="665"/>
      <c r="O125" s="708">
        <f t="shared" si="29"/>
        <v>0.154</v>
      </c>
      <c r="P125" s="641">
        <f t="shared" si="29"/>
        <v>0.154</v>
      </c>
      <c r="Q125" s="641">
        <f t="shared" si="29"/>
        <v>0</v>
      </c>
      <c r="R125" s="689">
        <f t="shared" si="29"/>
        <v>0</v>
      </c>
    </row>
    <row r="126" spans="1:18" ht="14.1" customHeight="1" x14ac:dyDescent="0.25">
      <c r="A126" s="560">
        <v>114</v>
      </c>
      <c r="B126" s="735" t="s">
        <v>91</v>
      </c>
      <c r="C126" s="597">
        <f t="shared" si="30"/>
        <v>161.6</v>
      </c>
      <c r="D126" s="569">
        <v>161.6</v>
      </c>
      <c r="E126" s="569">
        <v>121.6</v>
      </c>
      <c r="F126" s="736"/>
      <c r="G126" s="729"/>
      <c r="H126" s="651"/>
      <c r="I126" s="651"/>
      <c r="J126" s="592"/>
      <c r="K126" s="598">
        <f>L126+N126</f>
        <v>1</v>
      </c>
      <c r="L126" s="575">
        <v>1</v>
      </c>
      <c r="M126" s="575"/>
      <c r="N126" s="665"/>
      <c r="O126" s="737">
        <f t="shared" si="29"/>
        <v>162.6</v>
      </c>
      <c r="P126" s="738">
        <f t="shared" si="29"/>
        <v>162.6</v>
      </c>
      <c r="Q126" s="738">
        <f t="shared" si="29"/>
        <v>121.6</v>
      </c>
      <c r="R126" s="689">
        <f t="shared" si="29"/>
        <v>0</v>
      </c>
    </row>
    <row r="127" spans="1:18" ht="14.1" customHeight="1" x14ac:dyDescent="0.25">
      <c r="A127" s="559">
        <v>115</v>
      </c>
      <c r="B127" s="735" t="s">
        <v>92</v>
      </c>
      <c r="C127" s="597">
        <f t="shared" si="30"/>
        <v>164.7</v>
      </c>
      <c r="D127" s="569">
        <v>164.7</v>
      </c>
      <c r="E127" s="569">
        <v>141.1</v>
      </c>
      <c r="F127" s="639"/>
      <c r="G127" s="729"/>
      <c r="H127" s="575"/>
      <c r="I127" s="575"/>
      <c r="J127" s="592"/>
      <c r="K127" s="598">
        <f t="shared" ref="K127:K129" si="31">L127+N127</f>
        <v>0</v>
      </c>
      <c r="L127" s="575"/>
      <c r="M127" s="575"/>
      <c r="N127" s="665"/>
      <c r="O127" s="737">
        <f t="shared" si="29"/>
        <v>164.7</v>
      </c>
      <c r="P127" s="738">
        <f t="shared" si="29"/>
        <v>164.7</v>
      </c>
      <c r="Q127" s="738">
        <f t="shared" si="29"/>
        <v>141.1</v>
      </c>
      <c r="R127" s="689">
        <f t="shared" si="29"/>
        <v>0</v>
      </c>
    </row>
    <row r="128" spans="1:18" ht="14.1" customHeight="1" thickBot="1" x14ac:dyDescent="0.3">
      <c r="A128" s="560">
        <v>116</v>
      </c>
      <c r="B128" s="739" t="s">
        <v>93</v>
      </c>
      <c r="C128" s="597">
        <f t="shared" si="30"/>
        <v>548</v>
      </c>
      <c r="D128" s="719">
        <v>548</v>
      </c>
      <c r="E128" s="719">
        <v>490.6</v>
      </c>
      <c r="F128" s="740"/>
      <c r="G128" s="887"/>
      <c r="H128" s="966"/>
      <c r="I128" s="970"/>
      <c r="J128" s="623"/>
      <c r="K128" s="598">
        <f t="shared" si="31"/>
        <v>2.5</v>
      </c>
      <c r="L128" s="572">
        <v>2.5</v>
      </c>
      <c r="M128" s="575"/>
      <c r="N128" s="665"/>
      <c r="O128" s="737">
        <f t="shared" si="29"/>
        <v>550.5</v>
      </c>
      <c r="P128" s="738">
        <f t="shared" si="29"/>
        <v>550.5</v>
      </c>
      <c r="Q128" s="738">
        <f t="shared" si="29"/>
        <v>490.6</v>
      </c>
      <c r="R128" s="689">
        <f t="shared" si="29"/>
        <v>0</v>
      </c>
    </row>
    <row r="129" spans="1:19" ht="14.1" customHeight="1" thickBot="1" x14ac:dyDescent="0.3">
      <c r="A129" s="559">
        <v>117</v>
      </c>
      <c r="B129" s="741" t="s">
        <v>94</v>
      </c>
      <c r="C129" s="615">
        <f t="shared" si="30"/>
        <v>277.10000000000002</v>
      </c>
      <c r="D129" s="616">
        <v>277.10000000000002</v>
      </c>
      <c r="E129" s="885">
        <v>238.8</v>
      </c>
      <c r="F129" s="886"/>
      <c r="G129" s="972"/>
      <c r="H129" s="817"/>
      <c r="I129" s="973"/>
      <c r="J129" s="974"/>
      <c r="K129" s="672">
        <f t="shared" si="31"/>
        <v>0</v>
      </c>
      <c r="L129" s="622"/>
      <c r="M129" s="622"/>
      <c r="N129" s="673"/>
      <c r="O129" s="888">
        <f t="shared" si="29"/>
        <v>277.10000000000002</v>
      </c>
      <c r="P129" s="889">
        <f t="shared" si="29"/>
        <v>277.10000000000002</v>
      </c>
      <c r="Q129" s="889">
        <f t="shared" si="29"/>
        <v>238.8</v>
      </c>
      <c r="R129" s="890">
        <f t="shared" si="29"/>
        <v>0</v>
      </c>
    </row>
    <row r="130" spans="1:19" ht="14.1" customHeight="1" thickBot="1" x14ac:dyDescent="0.3">
      <c r="A130" s="560">
        <v>118</v>
      </c>
      <c r="B130" s="742" t="s">
        <v>49</v>
      </c>
      <c r="C130" s="627">
        <f t="shared" ref="C130:N130" si="32">C112+C127+C128+C129+C126</f>
        <v>2061.6999999999998</v>
      </c>
      <c r="D130" s="628">
        <f t="shared" si="32"/>
        <v>2061.6999999999998</v>
      </c>
      <c r="E130" s="628">
        <f t="shared" si="32"/>
        <v>992.1</v>
      </c>
      <c r="F130" s="629">
        <f t="shared" si="32"/>
        <v>0</v>
      </c>
      <c r="G130" s="630">
        <f t="shared" si="32"/>
        <v>69.153999999999996</v>
      </c>
      <c r="H130" s="631">
        <f t="shared" si="32"/>
        <v>12.154</v>
      </c>
      <c r="I130" s="631">
        <f t="shared" si="32"/>
        <v>0</v>
      </c>
      <c r="J130" s="743">
        <f t="shared" si="32"/>
        <v>57</v>
      </c>
      <c r="K130" s="629">
        <f t="shared" si="32"/>
        <v>3.5</v>
      </c>
      <c r="L130" s="628">
        <f t="shared" si="32"/>
        <v>3.5</v>
      </c>
      <c r="M130" s="628">
        <f t="shared" si="32"/>
        <v>0</v>
      </c>
      <c r="N130" s="629">
        <f t="shared" si="32"/>
        <v>0</v>
      </c>
      <c r="O130" s="630">
        <f>C130+G130+K130</f>
        <v>2134.3539999999998</v>
      </c>
      <c r="P130" s="631">
        <f t="shared" si="29"/>
        <v>2077.3539999999998</v>
      </c>
      <c r="Q130" s="744">
        <f t="shared" si="29"/>
        <v>992.1</v>
      </c>
      <c r="R130" s="743">
        <f t="shared" si="29"/>
        <v>57</v>
      </c>
    </row>
    <row r="131" spans="1:19" ht="14.1" customHeight="1" thickBot="1" x14ac:dyDescent="0.3">
      <c r="A131" s="559">
        <v>119</v>
      </c>
      <c r="B131" s="1097" t="s">
        <v>95</v>
      </c>
      <c r="C131" s="1098"/>
      <c r="D131" s="1098"/>
      <c r="E131" s="1098"/>
      <c r="F131" s="1098"/>
      <c r="G131" s="1098"/>
      <c r="H131" s="1098"/>
      <c r="I131" s="1098"/>
      <c r="J131" s="1098"/>
      <c r="K131" s="1098"/>
      <c r="L131" s="1098"/>
      <c r="M131" s="1098"/>
      <c r="N131" s="1098"/>
      <c r="O131" s="1098"/>
      <c r="P131" s="1098"/>
      <c r="Q131" s="1098"/>
      <c r="R131" s="1099"/>
    </row>
    <row r="132" spans="1:19" ht="23.25" customHeight="1" x14ac:dyDescent="0.25">
      <c r="A132" s="560">
        <v>120</v>
      </c>
      <c r="B132" s="745" t="s">
        <v>96</v>
      </c>
      <c r="C132" s="746">
        <f t="shared" ref="C132:C161" si="33">D132+F132</f>
        <v>212</v>
      </c>
      <c r="D132" s="190">
        <v>212</v>
      </c>
      <c r="E132" s="190">
        <v>163.69999999999999</v>
      </c>
      <c r="F132" s="747"/>
      <c r="G132" s="254">
        <f>H132+J132</f>
        <v>167.8</v>
      </c>
      <c r="H132" s="51">
        <v>167.8</v>
      </c>
      <c r="I132" s="51">
        <v>160.30000000000001</v>
      </c>
      <c r="J132" s="748"/>
      <c r="K132" s="749">
        <v>20</v>
      </c>
      <c r="L132" s="750">
        <f t="shared" ref="L132:L160" si="34">K132-N132</f>
        <v>20</v>
      </c>
      <c r="M132" s="751"/>
      <c r="N132" s="752"/>
      <c r="O132" s="753">
        <f>C132+G132+K132</f>
        <v>399.8</v>
      </c>
      <c r="P132" s="754">
        <f>D132+H132+L132</f>
        <v>399.8</v>
      </c>
      <c r="Q132" s="755">
        <f>E132+I132+M132</f>
        <v>324</v>
      </c>
      <c r="R132" s="756">
        <f>F132+J132+N132</f>
        <v>0</v>
      </c>
    </row>
    <row r="133" spans="1:19" ht="14.1" customHeight="1" x14ac:dyDescent="0.25">
      <c r="A133" s="559">
        <v>121</v>
      </c>
      <c r="B133" s="728" t="s">
        <v>97</v>
      </c>
      <c r="C133" s="700">
        <f t="shared" si="33"/>
        <v>86.5</v>
      </c>
      <c r="D133" s="51">
        <v>86.5</v>
      </c>
      <c r="E133" s="51">
        <v>60.5</v>
      </c>
      <c r="F133" s="192"/>
      <c r="G133" s="254">
        <f t="shared" ref="G133:G161" si="35">H133+J133</f>
        <v>53.1</v>
      </c>
      <c r="H133" s="51">
        <v>53.1</v>
      </c>
      <c r="I133" s="51">
        <v>50.8</v>
      </c>
      <c r="J133" s="748"/>
      <c r="K133" s="757">
        <v>24.8</v>
      </c>
      <c r="L133" s="758">
        <f t="shared" si="34"/>
        <v>24.8</v>
      </c>
      <c r="M133" s="759"/>
      <c r="N133" s="74"/>
      <c r="O133" s="760">
        <f t="shared" ref="O133:R161" si="36">C133+G133+K133</f>
        <v>164.4</v>
      </c>
      <c r="P133" s="761">
        <f t="shared" si="36"/>
        <v>164.4</v>
      </c>
      <c r="Q133" s="761">
        <f t="shared" si="36"/>
        <v>111.3</v>
      </c>
      <c r="R133" s="762">
        <f t="shared" si="36"/>
        <v>0</v>
      </c>
    </row>
    <row r="134" spans="1:19" ht="14.1" customHeight="1" x14ac:dyDescent="0.25">
      <c r="A134" s="560">
        <v>122</v>
      </c>
      <c r="B134" s="728" t="s">
        <v>98</v>
      </c>
      <c r="C134" s="763">
        <f t="shared" si="33"/>
        <v>441.9</v>
      </c>
      <c r="D134" s="51">
        <v>441.9</v>
      </c>
      <c r="E134" s="51">
        <v>362.7</v>
      </c>
      <c r="F134" s="194"/>
      <c r="G134" s="254">
        <f t="shared" si="35"/>
        <v>208.8</v>
      </c>
      <c r="H134" s="51">
        <v>208.8</v>
      </c>
      <c r="I134" s="51">
        <v>198</v>
      </c>
      <c r="J134" s="764"/>
      <c r="K134" s="757">
        <v>110</v>
      </c>
      <c r="L134" s="758">
        <f t="shared" si="34"/>
        <v>110</v>
      </c>
      <c r="M134" s="759"/>
      <c r="N134" s="74"/>
      <c r="O134" s="760">
        <f t="shared" si="36"/>
        <v>760.7</v>
      </c>
      <c r="P134" s="761">
        <f t="shared" si="36"/>
        <v>760.7</v>
      </c>
      <c r="Q134" s="761">
        <f t="shared" si="36"/>
        <v>560.70000000000005</v>
      </c>
      <c r="R134" s="765">
        <f t="shared" si="36"/>
        <v>0</v>
      </c>
    </row>
    <row r="135" spans="1:19" ht="14.1" customHeight="1" x14ac:dyDescent="0.25">
      <c r="A135" s="559">
        <v>123</v>
      </c>
      <c r="B135" s="728" t="s">
        <v>99</v>
      </c>
      <c r="C135" s="700">
        <f t="shared" si="33"/>
        <v>280</v>
      </c>
      <c r="D135" s="51">
        <v>280</v>
      </c>
      <c r="E135" s="51">
        <v>241.8</v>
      </c>
      <c r="F135" s="192"/>
      <c r="G135" s="254">
        <f t="shared" si="35"/>
        <v>125.9</v>
      </c>
      <c r="H135" s="51">
        <v>125.9</v>
      </c>
      <c r="I135" s="51">
        <v>120</v>
      </c>
      <c r="J135" s="748"/>
      <c r="K135" s="757">
        <v>65.5</v>
      </c>
      <c r="L135" s="758">
        <f t="shared" si="34"/>
        <v>65.5</v>
      </c>
      <c r="M135" s="759"/>
      <c r="N135" s="74"/>
      <c r="O135" s="760">
        <f t="shared" si="36"/>
        <v>471.4</v>
      </c>
      <c r="P135" s="761">
        <f t="shared" si="36"/>
        <v>471.4</v>
      </c>
      <c r="Q135" s="761">
        <f t="shared" si="36"/>
        <v>361.8</v>
      </c>
      <c r="R135" s="762">
        <f t="shared" si="36"/>
        <v>0</v>
      </c>
    </row>
    <row r="136" spans="1:19" ht="14.1" customHeight="1" x14ac:dyDescent="0.25">
      <c r="A136" s="560">
        <v>124</v>
      </c>
      <c r="B136" s="728" t="s">
        <v>100</v>
      </c>
      <c r="C136" s="700">
        <f t="shared" si="33"/>
        <v>80.400000000000006</v>
      </c>
      <c r="D136" s="51">
        <v>80.400000000000006</v>
      </c>
      <c r="E136" s="51">
        <v>61.4</v>
      </c>
      <c r="F136" s="194"/>
      <c r="G136" s="254">
        <f t="shared" si="35"/>
        <v>43</v>
      </c>
      <c r="H136" s="51">
        <v>43</v>
      </c>
      <c r="I136" s="51">
        <v>41.2</v>
      </c>
      <c r="J136" s="748"/>
      <c r="K136" s="757">
        <v>7.5</v>
      </c>
      <c r="L136" s="758">
        <f t="shared" si="34"/>
        <v>7.5</v>
      </c>
      <c r="M136" s="759"/>
      <c r="N136" s="74"/>
      <c r="O136" s="760">
        <f t="shared" si="36"/>
        <v>130.9</v>
      </c>
      <c r="P136" s="766">
        <f t="shared" si="36"/>
        <v>130.9</v>
      </c>
      <c r="Q136" s="761">
        <f t="shared" si="36"/>
        <v>102.6</v>
      </c>
      <c r="R136" s="762">
        <f t="shared" si="36"/>
        <v>0</v>
      </c>
    </row>
    <row r="137" spans="1:19" ht="14.1" customHeight="1" x14ac:dyDescent="0.25">
      <c r="A137" s="559">
        <v>125</v>
      </c>
      <c r="B137" s="728" t="s">
        <v>101</v>
      </c>
      <c r="C137" s="700">
        <f t="shared" si="33"/>
        <v>100.4</v>
      </c>
      <c r="D137" s="51">
        <v>100.4</v>
      </c>
      <c r="E137" s="51">
        <v>79.099999999999994</v>
      </c>
      <c r="F137" s="192"/>
      <c r="G137" s="254">
        <f t="shared" si="35"/>
        <v>40.9</v>
      </c>
      <c r="H137" s="51">
        <v>40.9</v>
      </c>
      <c r="I137" s="51">
        <v>38.9</v>
      </c>
      <c r="J137" s="748"/>
      <c r="K137" s="757">
        <v>22</v>
      </c>
      <c r="L137" s="758">
        <f t="shared" si="34"/>
        <v>22</v>
      </c>
      <c r="M137" s="759"/>
      <c r="N137" s="74"/>
      <c r="O137" s="760">
        <f t="shared" si="36"/>
        <v>163.30000000000001</v>
      </c>
      <c r="P137" s="761">
        <f t="shared" si="36"/>
        <v>163.30000000000001</v>
      </c>
      <c r="Q137" s="761">
        <f t="shared" si="36"/>
        <v>118</v>
      </c>
      <c r="R137" s="762">
        <f t="shared" si="36"/>
        <v>0</v>
      </c>
    </row>
    <row r="138" spans="1:19" ht="14.1" customHeight="1" x14ac:dyDescent="0.25">
      <c r="A138" s="560">
        <v>126</v>
      </c>
      <c r="B138" s="728" t="s">
        <v>102</v>
      </c>
      <c r="C138" s="700">
        <f t="shared" si="33"/>
        <v>254.5</v>
      </c>
      <c r="D138" s="51">
        <v>254.5</v>
      </c>
      <c r="E138" s="51">
        <v>200.9</v>
      </c>
      <c r="F138" s="767"/>
      <c r="G138" s="254">
        <f t="shared" si="35"/>
        <v>150.19999999999999</v>
      </c>
      <c r="H138" s="51">
        <v>150.19999999999999</v>
      </c>
      <c r="I138" s="51">
        <v>143.30000000000001</v>
      </c>
      <c r="J138" s="768"/>
      <c r="K138" s="757">
        <v>48</v>
      </c>
      <c r="L138" s="758">
        <f t="shared" si="34"/>
        <v>48</v>
      </c>
      <c r="M138" s="759"/>
      <c r="N138" s="74"/>
      <c r="O138" s="760">
        <f t="shared" si="36"/>
        <v>452.7</v>
      </c>
      <c r="P138" s="761">
        <f t="shared" si="36"/>
        <v>452.7</v>
      </c>
      <c r="Q138" s="761">
        <f t="shared" si="36"/>
        <v>344.20000000000005</v>
      </c>
      <c r="R138" s="762">
        <f t="shared" si="36"/>
        <v>0</v>
      </c>
    </row>
    <row r="139" spans="1:19" ht="14.1" customHeight="1" x14ac:dyDescent="0.25">
      <c r="A139" s="559">
        <v>127</v>
      </c>
      <c r="B139" s="728" t="s">
        <v>103</v>
      </c>
      <c r="C139" s="700">
        <f t="shared" si="33"/>
        <v>109.8</v>
      </c>
      <c r="D139" s="51">
        <v>109.8</v>
      </c>
      <c r="E139" s="51">
        <v>82.8</v>
      </c>
      <c r="F139" s="767"/>
      <c r="G139" s="254">
        <f t="shared" si="35"/>
        <v>75.400000000000006</v>
      </c>
      <c r="H139" s="51">
        <v>75.400000000000006</v>
      </c>
      <c r="I139" s="51">
        <v>72.400000000000006</v>
      </c>
      <c r="J139" s="768"/>
      <c r="K139" s="757">
        <v>22</v>
      </c>
      <c r="L139" s="758">
        <f t="shared" si="34"/>
        <v>22</v>
      </c>
      <c r="M139" s="759"/>
      <c r="N139" s="74"/>
      <c r="O139" s="760">
        <f t="shared" si="36"/>
        <v>207.2</v>
      </c>
      <c r="P139" s="761">
        <f t="shared" si="36"/>
        <v>207.2</v>
      </c>
      <c r="Q139" s="761">
        <f t="shared" si="36"/>
        <v>155.19999999999999</v>
      </c>
      <c r="R139" s="762">
        <f t="shared" si="36"/>
        <v>0</v>
      </c>
    </row>
    <row r="140" spans="1:19" ht="14.1" customHeight="1" x14ac:dyDescent="0.25">
      <c r="A140" s="560">
        <v>128</v>
      </c>
      <c r="B140" s="728" t="s">
        <v>104</v>
      </c>
      <c r="C140" s="700">
        <f t="shared" si="33"/>
        <v>272.5</v>
      </c>
      <c r="D140" s="51">
        <v>272.5</v>
      </c>
      <c r="E140" s="51">
        <v>232.5</v>
      </c>
      <c r="F140" s="194"/>
      <c r="G140" s="254">
        <f t="shared" si="35"/>
        <v>113.6</v>
      </c>
      <c r="H140" s="51">
        <v>113.6</v>
      </c>
      <c r="I140" s="51">
        <v>108</v>
      </c>
      <c r="J140" s="768"/>
      <c r="K140" s="757">
        <v>49</v>
      </c>
      <c r="L140" s="758">
        <f t="shared" si="34"/>
        <v>46</v>
      </c>
      <c r="M140" s="393"/>
      <c r="N140" s="769">
        <v>3</v>
      </c>
      <c r="O140" s="760">
        <f t="shared" si="36"/>
        <v>435.1</v>
      </c>
      <c r="P140" s="770">
        <f t="shared" si="36"/>
        <v>432.1</v>
      </c>
      <c r="Q140" s="761">
        <f t="shared" si="36"/>
        <v>340.5</v>
      </c>
      <c r="R140" s="762">
        <f t="shared" si="36"/>
        <v>3</v>
      </c>
    </row>
    <row r="141" spans="1:19" ht="14.1" customHeight="1" x14ac:dyDescent="0.25">
      <c r="A141" s="559">
        <v>129</v>
      </c>
      <c r="B141" s="728" t="s">
        <v>105</v>
      </c>
      <c r="C141" s="700">
        <f t="shared" si="33"/>
        <v>390.6</v>
      </c>
      <c r="D141" s="51">
        <v>390.6</v>
      </c>
      <c r="E141" s="51">
        <v>328.3</v>
      </c>
      <c r="F141" s="194"/>
      <c r="G141" s="254">
        <f t="shared" si="35"/>
        <v>205</v>
      </c>
      <c r="H141" s="51">
        <v>205</v>
      </c>
      <c r="I141" s="51">
        <v>194.4</v>
      </c>
      <c r="J141" s="768"/>
      <c r="K141" s="757">
        <v>90</v>
      </c>
      <c r="L141" s="758">
        <f t="shared" si="34"/>
        <v>90</v>
      </c>
      <c r="M141" s="393"/>
      <c r="N141" s="769"/>
      <c r="O141" s="760">
        <f t="shared" si="36"/>
        <v>685.6</v>
      </c>
      <c r="P141" s="761">
        <f t="shared" si="36"/>
        <v>685.6</v>
      </c>
      <c r="Q141" s="761">
        <f t="shared" si="36"/>
        <v>522.70000000000005</v>
      </c>
      <c r="R141" s="765">
        <f t="shared" si="36"/>
        <v>0</v>
      </c>
    </row>
    <row r="142" spans="1:19" ht="14.1" customHeight="1" x14ac:dyDescent="0.25">
      <c r="A142" s="560">
        <v>130</v>
      </c>
      <c r="B142" s="728" t="s">
        <v>106</v>
      </c>
      <c r="C142" s="700">
        <f t="shared" si="33"/>
        <v>138.6</v>
      </c>
      <c r="D142" s="51">
        <v>138.6</v>
      </c>
      <c r="E142" s="51">
        <v>93</v>
      </c>
      <c r="F142" s="771"/>
      <c r="G142" s="654">
        <f t="shared" si="35"/>
        <v>356.5</v>
      </c>
      <c r="H142" s="381">
        <v>356.5</v>
      </c>
      <c r="I142" s="381">
        <v>345.1</v>
      </c>
      <c r="J142" s="768"/>
      <c r="K142" s="757">
        <v>1.5</v>
      </c>
      <c r="L142" s="758">
        <f t="shared" si="34"/>
        <v>1.5</v>
      </c>
      <c r="M142" s="393"/>
      <c r="N142" s="769"/>
      <c r="O142" s="760">
        <f t="shared" si="36"/>
        <v>496.6</v>
      </c>
      <c r="P142" s="766">
        <f t="shared" si="36"/>
        <v>496.6</v>
      </c>
      <c r="Q142" s="761">
        <f t="shared" si="36"/>
        <v>438.1</v>
      </c>
      <c r="R142" s="765">
        <f t="shared" si="36"/>
        <v>0</v>
      </c>
    </row>
    <row r="143" spans="1:19" ht="14.1" customHeight="1" x14ac:dyDescent="0.25">
      <c r="A143" s="559">
        <v>131</v>
      </c>
      <c r="B143" s="728" t="s">
        <v>107</v>
      </c>
      <c r="C143" s="700">
        <f t="shared" si="33"/>
        <v>155.5</v>
      </c>
      <c r="D143" s="51">
        <v>155.5</v>
      </c>
      <c r="E143" s="51">
        <v>110.7</v>
      </c>
      <c r="F143" s="771"/>
      <c r="G143" s="254">
        <f t="shared" si="35"/>
        <v>441.5</v>
      </c>
      <c r="H143" s="51">
        <v>441.5</v>
      </c>
      <c r="I143" s="51">
        <v>426</v>
      </c>
      <c r="J143" s="768"/>
      <c r="K143" s="757">
        <v>26</v>
      </c>
      <c r="L143" s="758">
        <f t="shared" si="34"/>
        <v>26</v>
      </c>
      <c r="M143" s="393"/>
      <c r="N143" s="769"/>
      <c r="O143" s="760">
        <f t="shared" si="36"/>
        <v>623</v>
      </c>
      <c r="P143" s="770">
        <f t="shared" si="36"/>
        <v>623</v>
      </c>
      <c r="Q143" s="770">
        <f t="shared" si="36"/>
        <v>536.70000000000005</v>
      </c>
      <c r="R143" s="762">
        <f t="shared" si="36"/>
        <v>0</v>
      </c>
    </row>
    <row r="144" spans="1:19" ht="14.1" customHeight="1" x14ac:dyDescent="0.25">
      <c r="A144" s="560">
        <v>132</v>
      </c>
      <c r="B144" s="728" t="s">
        <v>108</v>
      </c>
      <c r="C144" s="700">
        <f t="shared" si="33"/>
        <v>213</v>
      </c>
      <c r="D144" s="51">
        <v>213</v>
      </c>
      <c r="E144" s="51">
        <v>152.5</v>
      </c>
      <c r="F144" s="194"/>
      <c r="G144" s="254">
        <f t="shared" si="35"/>
        <v>426.5</v>
      </c>
      <c r="H144" s="51">
        <v>426.5</v>
      </c>
      <c r="I144" s="51">
        <v>411.5</v>
      </c>
      <c r="J144" s="768"/>
      <c r="K144" s="757">
        <v>43</v>
      </c>
      <c r="L144" s="758">
        <f t="shared" si="34"/>
        <v>43</v>
      </c>
      <c r="M144" s="393"/>
      <c r="N144" s="769"/>
      <c r="O144" s="760">
        <f t="shared" si="36"/>
        <v>682.5</v>
      </c>
      <c r="P144" s="761">
        <f t="shared" si="36"/>
        <v>682.5</v>
      </c>
      <c r="Q144" s="761">
        <f t="shared" si="36"/>
        <v>564</v>
      </c>
      <c r="R144" s="765">
        <f t="shared" si="36"/>
        <v>0</v>
      </c>
      <c r="S144" s="772"/>
    </row>
    <row r="145" spans="1:19" ht="14.1" customHeight="1" x14ac:dyDescent="0.25">
      <c r="A145" s="559">
        <v>133</v>
      </c>
      <c r="B145" s="728" t="s">
        <v>109</v>
      </c>
      <c r="C145" s="700">
        <f t="shared" si="33"/>
        <v>170.3</v>
      </c>
      <c r="D145" s="51">
        <v>170.3</v>
      </c>
      <c r="E145" s="51">
        <v>130.19999999999999</v>
      </c>
      <c r="F145" s="194"/>
      <c r="G145" s="254">
        <f t="shared" si="35"/>
        <v>427</v>
      </c>
      <c r="H145" s="387">
        <v>427</v>
      </c>
      <c r="I145" s="51">
        <v>407</v>
      </c>
      <c r="J145" s="768"/>
      <c r="K145" s="757">
        <v>16</v>
      </c>
      <c r="L145" s="758">
        <f t="shared" si="34"/>
        <v>16</v>
      </c>
      <c r="M145" s="387">
        <v>5.2</v>
      </c>
      <c r="N145" s="769"/>
      <c r="O145" s="760">
        <f t="shared" si="36"/>
        <v>613.29999999999995</v>
      </c>
      <c r="P145" s="761">
        <f t="shared" si="36"/>
        <v>613.29999999999995</v>
      </c>
      <c r="Q145" s="761">
        <f t="shared" si="36"/>
        <v>542.40000000000009</v>
      </c>
      <c r="R145" s="765">
        <f t="shared" si="36"/>
        <v>0</v>
      </c>
      <c r="S145" s="772"/>
    </row>
    <row r="146" spans="1:19" ht="14.1" customHeight="1" x14ac:dyDescent="0.25">
      <c r="A146" s="560">
        <v>134</v>
      </c>
      <c r="B146" s="728" t="s">
        <v>110</v>
      </c>
      <c r="C146" s="700">
        <f t="shared" si="33"/>
        <v>283.7</v>
      </c>
      <c r="D146" s="51">
        <v>283.7</v>
      </c>
      <c r="E146" s="51">
        <v>201</v>
      </c>
      <c r="F146" s="771"/>
      <c r="G146" s="654">
        <f t="shared" si="35"/>
        <v>984.4</v>
      </c>
      <c r="H146" s="381">
        <v>984.4</v>
      </c>
      <c r="I146" s="381">
        <v>943.5</v>
      </c>
      <c r="J146" s="703"/>
      <c r="K146" s="757">
        <v>28</v>
      </c>
      <c r="L146" s="758">
        <f t="shared" si="34"/>
        <v>28</v>
      </c>
      <c r="M146" s="393">
        <v>6.9</v>
      </c>
      <c r="N146" s="769"/>
      <c r="O146" s="760">
        <f t="shared" si="36"/>
        <v>1296.0999999999999</v>
      </c>
      <c r="P146" s="770">
        <f t="shared" si="36"/>
        <v>1296.0999999999999</v>
      </c>
      <c r="Q146" s="761">
        <f t="shared" si="36"/>
        <v>1151.4000000000001</v>
      </c>
      <c r="R146" s="773">
        <f t="shared" si="36"/>
        <v>0</v>
      </c>
    </row>
    <row r="147" spans="1:19" ht="14.1" customHeight="1" x14ac:dyDescent="0.25">
      <c r="A147" s="559">
        <v>135</v>
      </c>
      <c r="B147" s="728" t="s">
        <v>111</v>
      </c>
      <c r="C147" s="700">
        <f t="shared" si="33"/>
        <v>235.3</v>
      </c>
      <c r="D147" s="51">
        <v>235.3</v>
      </c>
      <c r="E147" s="51">
        <v>145.1</v>
      </c>
      <c r="F147" s="194"/>
      <c r="G147" s="254">
        <f t="shared" si="35"/>
        <v>373.7</v>
      </c>
      <c r="H147" s="51">
        <v>373.7</v>
      </c>
      <c r="I147" s="51">
        <v>363</v>
      </c>
      <c r="J147" s="774"/>
      <c r="K147" s="757">
        <v>5.5</v>
      </c>
      <c r="L147" s="758">
        <f t="shared" si="34"/>
        <v>5.5</v>
      </c>
      <c r="M147" s="393"/>
      <c r="N147" s="769"/>
      <c r="O147" s="760">
        <f t="shared" si="36"/>
        <v>614.5</v>
      </c>
      <c r="P147" s="761">
        <f t="shared" si="36"/>
        <v>614.5</v>
      </c>
      <c r="Q147" s="761">
        <f t="shared" si="36"/>
        <v>508.1</v>
      </c>
      <c r="R147" s="765">
        <f t="shared" si="36"/>
        <v>0</v>
      </c>
    </row>
    <row r="148" spans="1:19" ht="14.1" customHeight="1" x14ac:dyDescent="0.25">
      <c r="A148" s="560">
        <v>136</v>
      </c>
      <c r="B148" s="600" t="s">
        <v>112</v>
      </c>
      <c r="C148" s="700">
        <f t="shared" si="33"/>
        <v>98.6</v>
      </c>
      <c r="D148" s="51">
        <v>98.6</v>
      </c>
      <c r="E148" s="51">
        <v>79.099999999999994</v>
      </c>
      <c r="F148" s="197"/>
      <c r="G148" s="254">
        <f t="shared" si="35"/>
        <v>419.2</v>
      </c>
      <c r="H148" s="51">
        <v>419.2</v>
      </c>
      <c r="I148" s="51">
        <v>406.2</v>
      </c>
      <c r="J148" s="768"/>
      <c r="K148" s="757">
        <v>11.4</v>
      </c>
      <c r="L148" s="758">
        <f t="shared" si="34"/>
        <v>11.4</v>
      </c>
      <c r="M148" s="393"/>
      <c r="N148" s="769"/>
      <c r="O148" s="760">
        <f t="shared" si="36"/>
        <v>529.19999999999993</v>
      </c>
      <c r="P148" s="761">
        <f t="shared" si="36"/>
        <v>529.19999999999993</v>
      </c>
      <c r="Q148" s="761">
        <f t="shared" si="36"/>
        <v>485.29999999999995</v>
      </c>
      <c r="R148" s="765">
        <f t="shared" si="36"/>
        <v>0</v>
      </c>
    </row>
    <row r="149" spans="1:19" ht="14.1" customHeight="1" x14ac:dyDescent="0.25">
      <c r="A149" s="559">
        <v>137</v>
      </c>
      <c r="B149" s="775" t="s">
        <v>113</v>
      </c>
      <c r="C149" s="700">
        <f t="shared" si="33"/>
        <v>213.2</v>
      </c>
      <c r="D149" s="51">
        <v>213.2</v>
      </c>
      <c r="E149" s="51">
        <v>134.9</v>
      </c>
      <c r="F149" s="776"/>
      <c r="G149" s="254">
        <f t="shared" si="35"/>
        <v>281.60000000000002</v>
      </c>
      <c r="H149" s="51">
        <v>281.60000000000002</v>
      </c>
      <c r="I149" s="51">
        <v>274</v>
      </c>
      <c r="J149" s="768"/>
      <c r="K149" s="757">
        <v>33.5</v>
      </c>
      <c r="L149" s="758">
        <f t="shared" si="34"/>
        <v>28.5</v>
      </c>
      <c r="M149" s="393"/>
      <c r="N149" s="769">
        <v>5</v>
      </c>
      <c r="O149" s="760">
        <f t="shared" si="36"/>
        <v>528.29999999999995</v>
      </c>
      <c r="P149" s="761">
        <f t="shared" si="36"/>
        <v>523.29999999999995</v>
      </c>
      <c r="Q149" s="770">
        <f t="shared" si="36"/>
        <v>408.9</v>
      </c>
      <c r="R149" s="773">
        <f t="shared" si="36"/>
        <v>5</v>
      </c>
    </row>
    <row r="150" spans="1:19" ht="14.1" customHeight="1" x14ac:dyDescent="0.25">
      <c r="A150" s="560">
        <v>138</v>
      </c>
      <c r="B150" s="728" t="s">
        <v>114</v>
      </c>
      <c r="C150" s="700">
        <f t="shared" si="33"/>
        <v>315.60000000000002</v>
      </c>
      <c r="D150" s="51">
        <v>315.60000000000002</v>
      </c>
      <c r="E150" s="51">
        <v>228.1</v>
      </c>
      <c r="F150" s="767"/>
      <c r="G150" s="254">
        <f t="shared" si="35"/>
        <v>605.20000000000005</v>
      </c>
      <c r="H150" s="51">
        <v>605.20000000000005</v>
      </c>
      <c r="I150" s="51">
        <v>583.4</v>
      </c>
      <c r="J150" s="703"/>
      <c r="K150" s="757">
        <v>17</v>
      </c>
      <c r="L150" s="758">
        <f t="shared" si="34"/>
        <v>17</v>
      </c>
      <c r="M150" s="393"/>
      <c r="N150" s="777"/>
      <c r="O150" s="760">
        <f t="shared" si="36"/>
        <v>937.80000000000007</v>
      </c>
      <c r="P150" s="770">
        <f t="shared" si="36"/>
        <v>937.80000000000007</v>
      </c>
      <c r="Q150" s="770">
        <f t="shared" si="36"/>
        <v>811.5</v>
      </c>
      <c r="R150" s="773">
        <f t="shared" si="36"/>
        <v>0</v>
      </c>
    </row>
    <row r="151" spans="1:19" ht="14.1" customHeight="1" x14ac:dyDescent="0.25">
      <c r="A151" s="559">
        <v>139</v>
      </c>
      <c r="B151" s="728" t="s">
        <v>115</v>
      </c>
      <c r="C151" s="700">
        <f t="shared" si="33"/>
        <v>175.8</v>
      </c>
      <c r="D151" s="51">
        <v>175.8</v>
      </c>
      <c r="E151" s="51">
        <v>122.9</v>
      </c>
      <c r="F151" s="771"/>
      <c r="G151" s="254">
        <f t="shared" si="35"/>
        <v>281.39999999999998</v>
      </c>
      <c r="H151" s="51">
        <v>280.39999999999998</v>
      </c>
      <c r="I151" s="51">
        <v>273.10000000000002</v>
      </c>
      <c r="J151" s="768">
        <v>1</v>
      </c>
      <c r="K151" s="757">
        <v>12</v>
      </c>
      <c r="L151" s="758">
        <f t="shared" si="34"/>
        <v>12</v>
      </c>
      <c r="M151" s="393"/>
      <c r="N151" s="769"/>
      <c r="O151" s="760">
        <f t="shared" si="36"/>
        <v>469.2</v>
      </c>
      <c r="P151" s="761">
        <f t="shared" si="36"/>
        <v>468.2</v>
      </c>
      <c r="Q151" s="761">
        <f t="shared" si="36"/>
        <v>396</v>
      </c>
      <c r="R151" s="765">
        <f t="shared" si="36"/>
        <v>1</v>
      </c>
    </row>
    <row r="152" spans="1:19" ht="14.1" customHeight="1" x14ac:dyDescent="0.25">
      <c r="A152" s="560">
        <v>140</v>
      </c>
      <c r="B152" s="775" t="s">
        <v>116</v>
      </c>
      <c r="C152" s="700">
        <f t="shared" si="33"/>
        <v>293.89999999999998</v>
      </c>
      <c r="D152" s="51">
        <v>293.89999999999998</v>
      </c>
      <c r="E152" s="51">
        <v>174.8</v>
      </c>
      <c r="F152" s="589"/>
      <c r="G152" s="254">
        <f t="shared" si="35"/>
        <v>457.9</v>
      </c>
      <c r="H152" s="51">
        <v>457.9</v>
      </c>
      <c r="I152" s="51">
        <v>443</v>
      </c>
      <c r="J152" s="778"/>
      <c r="K152" s="757">
        <v>20</v>
      </c>
      <c r="L152" s="758">
        <f t="shared" si="34"/>
        <v>20</v>
      </c>
      <c r="M152" s="393"/>
      <c r="N152" s="769"/>
      <c r="O152" s="760">
        <f t="shared" si="36"/>
        <v>771.8</v>
      </c>
      <c r="P152" s="770">
        <f t="shared" si="36"/>
        <v>771.8</v>
      </c>
      <c r="Q152" s="761">
        <f t="shared" si="36"/>
        <v>617.79999999999995</v>
      </c>
      <c r="R152" s="762">
        <f t="shared" si="36"/>
        <v>0</v>
      </c>
    </row>
    <row r="153" spans="1:19" ht="14.1" customHeight="1" x14ac:dyDescent="0.25">
      <c r="A153" s="559">
        <v>141</v>
      </c>
      <c r="B153" s="728" t="s">
        <v>117</v>
      </c>
      <c r="C153" s="700">
        <f t="shared" si="33"/>
        <v>284.5</v>
      </c>
      <c r="D153" s="51">
        <v>284.5</v>
      </c>
      <c r="E153" s="51">
        <v>196.2</v>
      </c>
      <c r="F153" s="771"/>
      <c r="G153" s="654">
        <f t="shared" si="35"/>
        <v>1192.0999999999999</v>
      </c>
      <c r="H153" s="381">
        <v>1186.8</v>
      </c>
      <c r="I153" s="381">
        <v>1142.8</v>
      </c>
      <c r="J153" s="779">
        <v>5.3</v>
      </c>
      <c r="K153" s="757">
        <v>18.2</v>
      </c>
      <c r="L153" s="758">
        <f t="shared" si="34"/>
        <v>18.2</v>
      </c>
      <c r="M153" s="393">
        <v>9</v>
      </c>
      <c r="N153" s="769"/>
      <c r="O153" s="760">
        <f t="shared" si="36"/>
        <v>1494.8</v>
      </c>
      <c r="P153" s="761">
        <f t="shared" si="36"/>
        <v>1489.5</v>
      </c>
      <c r="Q153" s="761">
        <f t="shared" si="36"/>
        <v>1348</v>
      </c>
      <c r="R153" s="765">
        <f t="shared" si="36"/>
        <v>5.3</v>
      </c>
    </row>
    <row r="154" spans="1:19" ht="14.1" customHeight="1" x14ac:dyDescent="0.25">
      <c r="A154" s="560">
        <v>142</v>
      </c>
      <c r="B154" s="775" t="s">
        <v>118</v>
      </c>
      <c r="C154" s="700">
        <f t="shared" si="33"/>
        <v>314.3</v>
      </c>
      <c r="D154" s="51">
        <v>314.3</v>
      </c>
      <c r="E154" s="51">
        <v>226</v>
      </c>
      <c r="F154" s="589"/>
      <c r="G154" s="254">
        <f t="shared" si="35"/>
        <v>456.2</v>
      </c>
      <c r="H154" s="51">
        <v>456.2</v>
      </c>
      <c r="I154" s="51">
        <v>436.2</v>
      </c>
      <c r="J154" s="780"/>
      <c r="K154" s="757">
        <v>26.8</v>
      </c>
      <c r="L154" s="758">
        <f t="shared" si="34"/>
        <v>26.8</v>
      </c>
      <c r="M154" s="393"/>
      <c r="N154" s="769"/>
      <c r="O154" s="760">
        <f t="shared" si="36"/>
        <v>797.3</v>
      </c>
      <c r="P154" s="761">
        <f t="shared" si="36"/>
        <v>797.3</v>
      </c>
      <c r="Q154" s="761">
        <f t="shared" si="36"/>
        <v>662.2</v>
      </c>
      <c r="R154" s="762">
        <f t="shared" si="36"/>
        <v>0</v>
      </c>
    </row>
    <row r="155" spans="1:19" ht="14.1" customHeight="1" x14ac:dyDescent="0.25">
      <c r="A155" s="559">
        <v>143</v>
      </c>
      <c r="B155" s="781" t="s">
        <v>119</v>
      </c>
      <c r="C155" s="700">
        <f t="shared" si="33"/>
        <v>87.4</v>
      </c>
      <c r="D155" s="51">
        <v>87.4</v>
      </c>
      <c r="E155" s="51">
        <v>70.400000000000006</v>
      </c>
      <c r="F155" s="771"/>
      <c r="G155" s="254">
        <f t="shared" si="35"/>
        <v>49.2</v>
      </c>
      <c r="H155" s="51">
        <v>49.2</v>
      </c>
      <c r="I155" s="51">
        <v>47.6</v>
      </c>
      <c r="J155" s="768"/>
      <c r="K155" s="757">
        <v>5.2</v>
      </c>
      <c r="L155" s="758">
        <f t="shared" si="34"/>
        <v>5.2</v>
      </c>
      <c r="M155" s="393"/>
      <c r="N155" s="769"/>
      <c r="O155" s="760">
        <f t="shared" si="36"/>
        <v>141.80000000000001</v>
      </c>
      <c r="P155" s="761">
        <f t="shared" si="36"/>
        <v>141.80000000000001</v>
      </c>
      <c r="Q155" s="761">
        <f t="shared" si="36"/>
        <v>118</v>
      </c>
      <c r="R155" s="773">
        <f t="shared" si="36"/>
        <v>0</v>
      </c>
    </row>
    <row r="156" spans="1:19" ht="24.75" customHeight="1" x14ac:dyDescent="0.25">
      <c r="A156" s="560">
        <v>144</v>
      </c>
      <c r="B156" s="600" t="s">
        <v>120</v>
      </c>
      <c r="C156" s="700">
        <f t="shared" si="33"/>
        <v>111.6</v>
      </c>
      <c r="D156" s="51">
        <v>111.6</v>
      </c>
      <c r="E156" s="51">
        <v>66</v>
      </c>
      <c r="F156" s="608"/>
      <c r="G156" s="254">
        <f t="shared" si="35"/>
        <v>200.7</v>
      </c>
      <c r="H156" s="51">
        <v>200.7</v>
      </c>
      <c r="I156" s="51">
        <v>195</v>
      </c>
      <c r="J156" s="768"/>
      <c r="K156" s="757">
        <v>2.7</v>
      </c>
      <c r="L156" s="758">
        <f t="shared" si="34"/>
        <v>2.7</v>
      </c>
      <c r="M156" s="393"/>
      <c r="N156" s="769"/>
      <c r="O156" s="760">
        <f t="shared" si="36"/>
        <v>314.99999999999994</v>
      </c>
      <c r="P156" s="770">
        <f t="shared" si="36"/>
        <v>314.99999999999994</v>
      </c>
      <c r="Q156" s="761">
        <f t="shared" si="36"/>
        <v>261</v>
      </c>
      <c r="R156" s="762">
        <f t="shared" si="36"/>
        <v>0</v>
      </c>
    </row>
    <row r="157" spans="1:19" ht="14.1" customHeight="1" x14ac:dyDescent="0.25">
      <c r="A157" s="559">
        <v>145</v>
      </c>
      <c r="B157" s="732" t="s">
        <v>121</v>
      </c>
      <c r="C157" s="700">
        <f t="shared" si="33"/>
        <v>33.700000000000003</v>
      </c>
      <c r="D157" s="51">
        <v>33.700000000000003</v>
      </c>
      <c r="E157" s="51">
        <v>26</v>
      </c>
      <c r="F157" s="782"/>
      <c r="G157" s="654">
        <f t="shared" si="35"/>
        <v>520.5</v>
      </c>
      <c r="H157" s="381">
        <v>520.5</v>
      </c>
      <c r="I157" s="381">
        <v>495.2</v>
      </c>
      <c r="J157" s="703"/>
      <c r="K157" s="757">
        <v>3.2</v>
      </c>
      <c r="L157" s="758">
        <f t="shared" si="34"/>
        <v>3.2</v>
      </c>
      <c r="M157" s="393">
        <v>1.7</v>
      </c>
      <c r="N157" s="769"/>
      <c r="O157" s="760">
        <f t="shared" si="36"/>
        <v>557.40000000000009</v>
      </c>
      <c r="P157" s="761">
        <f t="shared" si="36"/>
        <v>557.40000000000009</v>
      </c>
      <c r="Q157" s="761">
        <f t="shared" si="36"/>
        <v>522.90000000000009</v>
      </c>
      <c r="R157" s="765">
        <f t="shared" si="36"/>
        <v>0</v>
      </c>
      <c r="S157" s="772"/>
    </row>
    <row r="158" spans="1:19" ht="14.1" customHeight="1" x14ac:dyDescent="0.25">
      <c r="A158" s="560">
        <v>146</v>
      </c>
      <c r="B158" s="600" t="s">
        <v>122</v>
      </c>
      <c r="C158" s="763">
        <f t="shared" si="33"/>
        <v>150.9</v>
      </c>
      <c r="D158" s="51">
        <v>150.9</v>
      </c>
      <c r="E158" s="51">
        <v>118.1</v>
      </c>
      <c r="F158" s="783"/>
      <c r="G158" s="254">
        <f t="shared" si="35"/>
        <v>33.200000000000003</v>
      </c>
      <c r="H158" s="51">
        <v>33.200000000000003</v>
      </c>
      <c r="I158" s="51">
        <v>31.7</v>
      </c>
      <c r="J158" s="768"/>
      <c r="K158" s="757">
        <v>10</v>
      </c>
      <c r="L158" s="758">
        <f t="shared" si="34"/>
        <v>10</v>
      </c>
      <c r="M158" s="393"/>
      <c r="N158" s="769"/>
      <c r="O158" s="760">
        <f t="shared" si="36"/>
        <v>194.10000000000002</v>
      </c>
      <c r="P158" s="770">
        <f t="shared" si="36"/>
        <v>194.10000000000002</v>
      </c>
      <c r="Q158" s="761">
        <f t="shared" si="36"/>
        <v>149.79999999999998</v>
      </c>
      <c r="R158" s="762">
        <f t="shared" si="36"/>
        <v>0</v>
      </c>
    </row>
    <row r="159" spans="1:19" ht="14.1" customHeight="1" x14ac:dyDescent="0.25">
      <c r="A159" s="559">
        <v>147</v>
      </c>
      <c r="B159" s="775" t="s">
        <v>123</v>
      </c>
      <c r="C159" s="763">
        <f t="shared" si="33"/>
        <v>179.7</v>
      </c>
      <c r="D159" s="51">
        <v>179.7</v>
      </c>
      <c r="E159" s="51">
        <v>169.3</v>
      </c>
      <c r="F159" s="589"/>
      <c r="G159" s="654">
        <f t="shared" si="35"/>
        <v>20.8</v>
      </c>
      <c r="H159" s="381">
        <v>20.8</v>
      </c>
      <c r="I159" s="381">
        <v>20.5</v>
      </c>
      <c r="J159" s="768"/>
      <c r="K159" s="757">
        <v>9</v>
      </c>
      <c r="L159" s="758">
        <f t="shared" si="34"/>
        <v>7</v>
      </c>
      <c r="M159" s="393"/>
      <c r="N159" s="769">
        <v>2</v>
      </c>
      <c r="O159" s="760">
        <f t="shared" si="36"/>
        <v>209.5</v>
      </c>
      <c r="P159" s="761">
        <f t="shared" si="36"/>
        <v>207.5</v>
      </c>
      <c r="Q159" s="761">
        <f t="shared" si="36"/>
        <v>189.8</v>
      </c>
      <c r="R159" s="765">
        <f t="shared" si="36"/>
        <v>2</v>
      </c>
    </row>
    <row r="160" spans="1:19" ht="14.1" customHeight="1" x14ac:dyDescent="0.25">
      <c r="A160" s="560">
        <v>148</v>
      </c>
      <c r="B160" s="775" t="s">
        <v>124</v>
      </c>
      <c r="C160" s="700">
        <f t="shared" si="33"/>
        <v>407.3</v>
      </c>
      <c r="D160" s="51">
        <v>362.3</v>
      </c>
      <c r="E160" s="51">
        <v>283.7</v>
      </c>
      <c r="F160" s="589">
        <v>45</v>
      </c>
      <c r="G160" s="654">
        <f t="shared" si="35"/>
        <v>73.3</v>
      </c>
      <c r="H160" s="381">
        <v>73.3</v>
      </c>
      <c r="I160" s="381">
        <v>72.3</v>
      </c>
      <c r="J160" s="768"/>
      <c r="K160" s="757">
        <v>52</v>
      </c>
      <c r="L160" s="758">
        <f t="shared" si="34"/>
        <v>52</v>
      </c>
      <c r="M160" s="393">
        <v>39</v>
      </c>
      <c r="N160" s="769"/>
      <c r="O160" s="760">
        <f t="shared" si="36"/>
        <v>532.6</v>
      </c>
      <c r="P160" s="770">
        <f t="shared" si="36"/>
        <v>487.6</v>
      </c>
      <c r="Q160" s="761">
        <f t="shared" si="36"/>
        <v>395</v>
      </c>
      <c r="R160" s="762">
        <f t="shared" si="36"/>
        <v>45</v>
      </c>
    </row>
    <row r="161" spans="1:18" ht="24" customHeight="1" x14ac:dyDescent="0.25">
      <c r="A161" s="559">
        <v>149</v>
      </c>
      <c r="B161" s="700" t="s">
        <v>125</v>
      </c>
      <c r="C161" s="700">
        <f t="shared" si="33"/>
        <v>52.4</v>
      </c>
      <c r="D161" s="51">
        <v>52.4</v>
      </c>
      <c r="E161" s="51">
        <v>34.9</v>
      </c>
      <c r="F161" s="776"/>
      <c r="G161" s="254">
        <f t="shared" si="35"/>
        <v>86.4</v>
      </c>
      <c r="H161" s="51">
        <v>86.4</v>
      </c>
      <c r="I161" s="51">
        <v>85.16</v>
      </c>
      <c r="J161" s="768"/>
      <c r="K161" s="784">
        <f t="shared" ref="K161" si="37">L161+N161</f>
        <v>2</v>
      </c>
      <c r="L161" s="572">
        <v>2</v>
      </c>
      <c r="M161" s="572"/>
      <c r="N161" s="645"/>
      <c r="O161" s="760">
        <f t="shared" si="36"/>
        <v>140.80000000000001</v>
      </c>
      <c r="P161" s="761">
        <f t="shared" si="36"/>
        <v>140.80000000000001</v>
      </c>
      <c r="Q161" s="761">
        <f t="shared" si="36"/>
        <v>120.06</v>
      </c>
      <c r="R161" s="762">
        <f t="shared" si="36"/>
        <v>0</v>
      </c>
    </row>
    <row r="162" spans="1:18" ht="14.1" customHeight="1" x14ac:dyDescent="0.25">
      <c r="A162" s="560">
        <v>150</v>
      </c>
      <c r="B162" s="785" t="s">
        <v>22</v>
      </c>
      <c r="C162" s="688">
        <f>C166+C167+C163+C169+C164+C165+C168</f>
        <v>419</v>
      </c>
      <c r="D162" s="641">
        <f t="shared" ref="D162:R162" si="38">D166+D167+D163+D169+D164+D165+D168</f>
        <v>419</v>
      </c>
      <c r="E162" s="641">
        <f t="shared" si="38"/>
        <v>0</v>
      </c>
      <c r="F162" s="786">
        <f t="shared" si="38"/>
        <v>0</v>
      </c>
      <c r="G162" s="688">
        <f t="shared" si="38"/>
        <v>247.053</v>
      </c>
      <c r="H162" s="641">
        <f t="shared" si="38"/>
        <v>247.053</v>
      </c>
      <c r="I162" s="641">
        <f t="shared" si="38"/>
        <v>2.5230000000000001</v>
      </c>
      <c r="J162" s="786">
        <f t="shared" si="38"/>
        <v>0</v>
      </c>
      <c r="K162" s="688">
        <f t="shared" si="38"/>
        <v>0</v>
      </c>
      <c r="L162" s="641">
        <f t="shared" si="38"/>
        <v>0</v>
      </c>
      <c r="M162" s="641">
        <f t="shared" si="38"/>
        <v>0</v>
      </c>
      <c r="N162" s="786">
        <f t="shared" si="38"/>
        <v>0</v>
      </c>
      <c r="O162" s="688">
        <f t="shared" si="38"/>
        <v>666.05300000000011</v>
      </c>
      <c r="P162" s="641">
        <f t="shared" si="38"/>
        <v>666.05300000000011</v>
      </c>
      <c r="Q162" s="641">
        <f t="shared" si="38"/>
        <v>2.5230000000000001</v>
      </c>
      <c r="R162" s="786">
        <f t="shared" si="38"/>
        <v>0</v>
      </c>
    </row>
    <row r="163" spans="1:18" ht="24.75" customHeight="1" x14ac:dyDescent="0.25">
      <c r="A163" s="559">
        <v>151</v>
      </c>
      <c r="B163" s="976" t="s">
        <v>322</v>
      </c>
      <c r="C163" s="688"/>
      <c r="D163" s="641"/>
      <c r="E163" s="641"/>
      <c r="F163" s="787"/>
      <c r="G163" s="701">
        <v>84.1</v>
      </c>
      <c r="H163" s="702">
        <v>84.1</v>
      </c>
      <c r="I163" s="641"/>
      <c r="J163" s="786"/>
      <c r="K163" s="688"/>
      <c r="L163" s="641"/>
      <c r="M163" s="641"/>
      <c r="N163" s="788"/>
      <c r="O163" s="789">
        <f t="shared" ref="O163:R171" si="39">C163+G163+K163</f>
        <v>84.1</v>
      </c>
      <c r="P163" s="790">
        <f t="shared" si="39"/>
        <v>84.1</v>
      </c>
      <c r="Q163" s="790">
        <f t="shared" si="39"/>
        <v>0</v>
      </c>
      <c r="R163" s="791">
        <f t="shared" si="39"/>
        <v>0</v>
      </c>
    </row>
    <row r="164" spans="1:18" ht="24.75" customHeight="1" x14ac:dyDescent="0.25">
      <c r="A164" s="560">
        <v>152</v>
      </c>
      <c r="B164" s="254" t="s">
        <v>323</v>
      </c>
      <c r="C164" s="688"/>
      <c r="D164" s="641"/>
      <c r="E164" s="641"/>
      <c r="F164" s="792"/>
      <c r="G164" s="701">
        <v>6.2</v>
      </c>
      <c r="H164" s="702">
        <v>6.2</v>
      </c>
      <c r="I164" s="641"/>
      <c r="J164" s="793"/>
      <c r="K164" s="708"/>
      <c r="L164" s="641"/>
      <c r="M164" s="641"/>
      <c r="N164" s="794"/>
      <c r="O164" s="789">
        <f t="shared" si="39"/>
        <v>6.2</v>
      </c>
      <c r="P164" s="790">
        <f t="shared" si="39"/>
        <v>6.2</v>
      </c>
      <c r="Q164" s="790">
        <f t="shared" si="39"/>
        <v>0</v>
      </c>
      <c r="R164" s="791">
        <f t="shared" si="39"/>
        <v>0</v>
      </c>
    </row>
    <row r="165" spans="1:18" ht="15.75" customHeight="1" x14ac:dyDescent="0.25">
      <c r="A165" s="559">
        <v>153</v>
      </c>
      <c r="B165" s="600" t="s">
        <v>324</v>
      </c>
      <c r="C165" s="688"/>
      <c r="D165" s="641"/>
      <c r="E165" s="641"/>
      <c r="F165" s="792"/>
      <c r="G165" s="795">
        <f>H165+J165</f>
        <v>126.553</v>
      </c>
      <c r="H165" s="51">
        <v>126.553</v>
      </c>
      <c r="I165" s="51">
        <v>2.5230000000000001</v>
      </c>
      <c r="J165" s="793"/>
      <c r="K165" s="708"/>
      <c r="L165" s="641"/>
      <c r="M165" s="641"/>
      <c r="N165" s="794"/>
      <c r="O165" s="796">
        <f t="shared" si="39"/>
        <v>126.553</v>
      </c>
      <c r="P165" s="797">
        <f t="shared" si="39"/>
        <v>126.553</v>
      </c>
      <c r="Q165" s="798">
        <f t="shared" si="39"/>
        <v>2.5230000000000001</v>
      </c>
      <c r="R165" s="791">
        <f t="shared" si="39"/>
        <v>0</v>
      </c>
    </row>
    <row r="166" spans="1:18" ht="36" customHeight="1" x14ac:dyDescent="0.25">
      <c r="A166" s="560">
        <v>154</v>
      </c>
      <c r="B166" s="600" t="s">
        <v>126</v>
      </c>
      <c r="C166" s="574">
        <f>D166+F166</f>
        <v>60</v>
      </c>
      <c r="D166" s="569">
        <v>60</v>
      </c>
      <c r="E166" s="254"/>
      <c r="F166" s="646"/>
      <c r="G166" s="727"/>
      <c r="H166" s="572"/>
      <c r="I166" s="572"/>
      <c r="J166" s="799"/>
      <c r="K166" s="591"/>
      <c r="L166" s="575"/>
      <c r="M166" s="575"/>
      <c r="N166" s="592"/>
      <c r="O166" s="800">
        <f t="shared" si="39"/>
        <v>60</v>
      </c>
      <c r="P166" s="801">
        <f t="shared" si="39"/>
        <v>60</v>
      </c>
      <c r="Q166" s="801">
        <f t="shared" si="39"/>
        <v>0</v>
      </c>
      <c r="R166" s="573">
        <f t="shared" si="39"/>
        <v>0</v>
      </c>
    </row>
    <row r="167" spans="1:18" ht="15.75" customHeight="1" x14ac:dyDescent="0.25">
      <c r="A167" s="559">
        <v>155</v>
      </c>
      <c r="B167" s="600" t="s">
        <v>127</v>
      </c>
      <c r="C167" s="574">
        <f>D167+F167</f>
        <v>315</v>
      </c>
      <c r="D167" s="569">
        <v>315</v>
      </c>
      <c r="E167" s="254"/>
      <c r="F167" s="646"/>
      <c r="G167" s="727"/>
      <c r="H167" s="651"/>
      <c r="I167" s="651"/>
      <c r="J167" s="799"/>
      <c r="K167" s="591"/>
      <c r="L167" s="575"/>
      <c r="M167" s="575"/>
      <c r="N167" s="592"/>
      <c r="O167" s="796">
        <f t="shared" si="39"/>
        <v>315</v>
      </c>
      <c r="P167" s="797">
        <f t="shared" si="39"/>
        <v>315</v>
      </c>
      <c r="Q167" s="797">
        <f t="shared" si="39"/>
        <v>0</v>
      </c>
      <c r="R167" s="791">
        <f t="shared" si="39"/>
        <v>0</v>
      </c>
    </row>
    <row r="168" spans="1:18" ht="16.5" customHeight="1" x14ac:dyDescent="0.25">
      <c r="A168" s="560">
        <v>156</v>
      </c>
      <c r="B168" s="612" t="s">
        <v>166</v>
      </c>
      <c r="C168" s="574">
        <f t="shared" ref="C168:C169" si="40">D168+F168</f>
        <v>0</v>
      </c>
      <c r="D168" s="686"/>
      <c r="E168" s="247"/>
      <c r="F168" s="802"/>
      <c r="G168" s="803">
        <v>30.2</v>
      </c>
      <c r="H168" s="804">
        <v>30.2</v>
      </c>
      <c r="I168" s="804"/>
      <c r="J168" s="805"/>
      <c r="K168" s="806"/>
      <c r="L168" s="807"/>
      <c r="M168" s="807"/>
      <c r="N168" s="808"/>
      <c r="O168" s="796">
        <f t="shared" si="39"/>
        <v>30.2</v>
      </c>
      <c r="P168" s="798">
        <f t="shared" si="39"/>
        <v>30.2</v>
      </c>
      <c r="Q168" s="797"/>
      <c r="R168" s="791">
        <f t="shared" si="39"/>
        <v>0</v>
      </c>
    </row>
    <row r="169" spans="1:18" ht="18" customHeight="1" thickBot="1" x14ac:dyDescent="0.3">
      <c r="A169" s="559">
        <v>157</v>
      </c>
      <c r="B169" s="809" t="s">
        <v>128</v>
      </c>
      <c r="C169" s="574">
        <f t="shared" si="40"/>
        <v>44</v>
      </c>
      <c r="D169" s="810">
        <v>44</v>
      </c>
      <c r="E169" s="811"/>
      <c r="F169" s="812"/>
      <c r="G169" s="813"/>
      <c r="H169" s="814"/>
      <c r="I169" s="814"/>
      <c r="J169" s="815"/>
      <c r="K169" s="816"/>
      <c r="L169" s="817"/>
      <c r="M169" s="817"/>
      <c r="N169" s="818"/>
      <c r="O169" s="819">
        <f t="shared" si="39"/>
        <v>44</v>
      </c>
      <c r="P169" s="820">
        <f t="shared" si="39"/>
        <v>44</v>
      </c>
      <c r="Q169" s="916"/>
      <c r="R169" s="821">
        <f t="shared" si="39"/>
        <v>0</v>
      </c>
    </row>
    <row r="170" spans="1:18" ht="14.1" customHeight="1" thickBot="1" x14ac:dyDescent="0.3">
      <c r="A170" s="560">
        <v>158</v>
      </c>
      <c r="B170" s="626" t="s">
        <v>49</v>
      </c>
      <c r="C170" s="822">
        <f t="shared" ref="C170:N170" si="41">C132+C133+C134+C135+C136+C137+C138+C139+C140+C141+C142+C143+C144+C145+C146+C147+C148+C149+C150+C151+C152+C153+C154+C155+C156+C157+C158+C159+C160+C161+C162</f>
        <v>6562.8999999999987</v>
      </c>
      <c r="D170" s="634">
        <f t="shared" si="41"/>
        <v>6517.8999999999987</v>
      </c>
      <c r="E170" s="634">
        <f t="shared" si="41"/>
        <v>4576.5999999999995</v>
      </c>
      <c r="F170" s="823">
        <f t="shared" si="41"/>
        <v>45</v>
      </c>
      <c r="G170" s="824">
        <f t="shared" si="41"/>
        <v>9118.0529999999981</v>
      </c>
      <c r="H170" s="634">
        <f t="shared" si="41"/>
        <v>9111.7529999999988</v>
      </c>
      <c r="I170" s="634">
        <f t="shared" si="41"/>
        <v>8532.0830000000005</v>
      </c>
      <c r="J170" s="825">
        <f t="shared" si="41"/>
        <v>6.3</v>
      </c>
      <c r="K170" s="826">
        <f t="shared" si="41"/>
        <v>801.80000000000007</v>
      </c>
      <c r="L170" s="827">
        <f t="shared" si="41"/>
        <v>791.80000000000007</v>
      </c>
      <c r="M170" s="827">
        <f t="shared" si="41"/>
        <v>61.8</v>
      </c>
      <c r="N170" s="828">
        <f t="shared" si="41"/>
        <v>10</v>
      </c>
      <c r="O170" s="829">
        <f t="shared" si="39"/>
        <v>16482.752999999997</v>
      </c>
      <c r="P170" s="830">
        <f t="shared" si="39"/>
        <v>16421.452999999998</v>
      </c>
      <c r="Q170" s="830">
        <f t="shared" si="39"/>
        <v>13170.483</v>
      </c>
      <c r="R170" s="831">
        <f t="shared" si="39"/>
        <v>61.3</v>
      </c>
    </row>
    <row r="171" spans="1:18" ht="14.1" customHeight="1" thickBot="1" x14ac:dyDescent="0.3">
      <c r="A171" s="559">
        <v>159</v>
      </c>
      <c r="B171" s="626" t="s">
        <v>4</v>
      </c>
      <c r="C171" s="832">
        <f t="shared" ref="C171:N171" si="42">C40+C56+C73+C103+C110+C130+C170</f>
        <v>21336.000999999997</v>
      </c>
      <c r="D171" s="833">
        <f t="shared" si="42"/>
        <v>19639.000999999997</v>
      </c>
      <c r="E171" s="833">
        <f t="shared" si="42"/>
        <v>9114.7999999999993</v>
      </c>
      <c r="F171" s="834">
        <f t="shared" si="42"/>
        <v>1697</v>
      </c>
      <c r="G171" s="832">
        <f t="shared" si="42"/>
        <v>19485.173999999999</v>
      </c>
      <c r="H171" s="835">
        <f t="shared" si="42"/>
        <v>12040.073999999999</v>
      </c>
      <c r="I171" s="833">
        <f t="shared" si="42"/>
        <v>9688.9230000000007</v>
      </c>
      <c r="J171" s="836">
        <f t="shared" si="42"/>
        <v>7445.0999999999995</v>
      </c>
      <c r="K171" s="837">
        <f t="shared" si="42"/>
        <v>1060.1300000000001</v>
      </c>
      <c r="L171" s="833">
        <f t="shared" si="42"/>
        <v>1050.1300000000001</v>
      </c>
      <c r="M171" s="833">
        <f t="shared" si="42"/>
        <v>90.8</v>
      </c>
      <c r="N171" s="834">
        <f t="shared" si="42"/>
        <v>10</v>
      </c>
      <c r="O171" s="838">
        <f t="shared" si="39"/>
        <v>41881.304999999993</v>
      </c>
      <c r="P171" s="839">
        <f t="shared" si="39"/>
        <v>32729.204999999998</v>
      </c>
      <c r="Q171" s="839">
        <f t="shared" si="39"/>
        <v>18894.522999999997</v>
      </c>
      <c r="R171" s="840">
        <f t="shared" si="39"/>
        <v>9152.0999999999985</v>
      </c>
    </row>
    <row r="172" spans="1:18" x14ac:dyDescent="0.25">
      <c r="B172" s="841"/>
      <c r="C172" s="842"/>
      <c r="D172" s="843"/>
      <c r="E172" s="843"/>
      <c r="F172" s="843"/>
      <c r="G172" s="843"/>
      <c r="H172" s="843"/>
      <c r="I172" s="843"/>
      <c r="J172" s="843"/>
      <c r="K172" s="843"/>
      <c r="L172" s="843"/>
      <c r="M172" s="843"/>
      <c r="N172" s="843"/>
      <c r="O172" s="320"/>
      <c r="P172" s="320"/>
      <c r="Q172" s="320"/>
    </row>
    <row r="173" spans="1:18" x14ac:dyDescent="0.25">
      <c r="C173" s="844"/>
      <c r="D173" s="844"/>
      <c r="G173" s="844"/>
      <c r="H173" s="844"/>
      <c r="K173" s="844"/>
      <c r="L173" s="845"/>
      <c r="O173" s="844"/>
      <c r="P173" s="845"/>
      <c r="Q173" s="845"/>
      <c r="R173" s="845"/>
    </row>
  </sheetData>
  <mergeCells count="27">
    <mergeCell ref="B111:R111"/>
    <mergeCell ref="B13:R13"/>
    <mergeCell ref="B41:R41"/>
    <mergeCell ref="B57:R57"/>
    <mergeCell ref="B74:R74"/>
    <mergeCell ref="B104:R104"/>
    <mergeCell ref="D11:E11"/>
    <mergeCell ref="H11:I11"/>
    <mergeCell ref="L11:M11"/>
    <mergeCell ref="P11:Q11"/>
    <mergeCell ref="H10:J10"/>
    <mergeCell ref="B131:R131"/>
    <mergeCell ref="A6:R6"/>
    <mergeCell ref="A7:F7"/>
    <mergeCell ref="C9:F9"/>
    <mergeCell ref="G9:J9"/>
    <mergeCell ref="K9:N9"/>
    <mergeCell ref="O9:R9"/>
    <mergeCell ref="A10:A12"/>
    <mergeCell ref="B10:B12"/>
    <mergeCell ref="C10:C12"/>
    <mergeCell ref="D10:F10"/>
    <mergeCell ref="G10:G12"/>
    <mergeCell ref="K10:K12"/>
    <mergeCell ref="L10:N10"/>
    <mergeCell ref="O10:O12"/>
    <mergeCell ref="P10:R10"/>
  </mergeCells>
  <pageMargins left="0.7" right="0.7" top="0.75" bottom="0.75" header="0.3" footer="0.3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10</vt:i4>
      </vt:variant>
    </vt:vector>
  </HeadingPairs>
  <TitlesOfParts>
    <vt:vector size="10" baseType="lpstr">
      <vt:lpstr>2 priedas</vt:lpstr>
      <vt:lpstr>3 priedas</vt:lpstr>
      <vt:lpstr>4 priedas</vt:lpstr>
      <vt:lpstr>5 priedas</vt:lpstr>
      <vt:lpstr>6 priedas</vt:lpstr>
      <vt:lpstr>7 priedas</vt:lpstr>
      <vt:lpstr>8 priedas</vt:lpstr>
      <vt:lpstr>9 priedas</vt:lpstr>
      <vt:lpstr>10 priedas</vt:lpstr>
      <vt:lpstr>11 priedas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Sigita Auryliene</dc:creator>
  <cp:lastModifiedBy>Sigita Auryliene</cp:lastModifiedBy>
  <cp:lastPrinted>2019-04-05T08:23:39Z</cp:lastPrinted>
  <dcterms:created xsi:type="dcterms:W3CDTF">2019-02-08T11:42:27Z</dcterms:created>
  <dcterms:modified xsi:type="dcterms:W3CDTF">2019-04-15T08:46:16Z</dcterms:modified>
</cp:coreProperties>
</file>