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_auryliene\Desktop\"/>
    </mc:Choice>
  </mc:AlternateContent>
  <xr:revisionPtr revIDLastSave="0" documentId="8_{A96B6E21-EE6C-4022-8AE8-ACB9A5514CB2}" xr6:coauthVersionLast="47" xr6:coauthVersionMax="47" xr10:uidLastSave="{00000000-0000-0000-0000-000000000000}"/>
  <bookViews>
    <workbookView xWindow="-108" yWindow="-108" windowWidth="23256" windowHeight="12576"/>
  </bookViews>
  <sheets>
    <sheet name="Asignavimai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6" i="1" l="1"/>
  <c r="I195" i="1"/>
  <c r="I194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J184" i="1" s="1"/>
  <c r="I187" i="1"/>
  <c r="J186" i="1"/>
  <c r="I186" i="1"/>
  <c r="J185" i="1"/>
  <c r="I185" i="1"/>
  <c r="I184" i="1" s="1"/>
  <c r="H184" i="1"/>
  <c r="H196" i="1" s="1"/>
  <c r="G184" i="1"/>
  <c r="G196" i="1" s="1"/>
  <c r="E184" i="1"/>
  <c r="D184" i="1"/>
  <c r="C184" i="1"/>
  <c r="C196" i="1" s="1"/>
  <c r="J183" i="1"/>
  <c r="I183" i="1"/>
  <c r="J182" i="1"/>
  <c r="I182" i="1"/>
  <c r="J181" i="1"/>
  <c r="I181" i="1"/>
  <c r="J180" i="1"/>
  <c r="I180" i="1"/>
  <c r="F179" i="1"/>
  <c r="J179" i="1" s="1"/>
  <c r="E179" i="1"/>
  <c r="I179" i="1" s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H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I139" i="1"/>
  <c r="J138" i="1"/>
  <c r="I138" i="1"/>
  <c r="I137" i="1" s="1"/>
  <c r="J137" i="1"/>
  <c r="H137" i="1"/>
  <c r="G137" i="1"/>
  <c r="G152" i="1" s="1"/>
  <c r="F137" i="1"/>
  <c r="F152" i="1" s="1"/>
  <c r="E137" i="1"/>
  <c r="E152" i="1" s="1"/>
  <c r="D137" i="1"/>
  <c r="D152" i="1" s="1"/>
  <c r="J152" i="1" s="1"/>
  <c r="C137" i="1"/>
  <c r="C152" i="1" s="1"/>
  <c r="I152" i="1" s="1"/>
  <c r="E135" i="1"/>
  <c r="D135" i="1"/>
  <c r="J134" i="1"/>
  <c r="I134" i="1"/>
  <c r="J133" i="1"/>
  <c r="I133" i="1"/>
  <c r="J132" i="1"/>
  <c r="I132" i="1"/>
  <c r="J131" i="1"/>
  <c r="I131" i="1"/>
  <c r="I128" i="1" s="1"/>
  <c r="I135" i="1" s="1"/>
  <c r="J130" i="1"/>
  <c r="I130" i="1"/>
  <c r="J129" i="1"/>
  <c r="I129" i="1"/>
  <c r="J128" i="1"/>
  <c r="J135" i="1" s="1"/>
  <c r="H128" i="1"/>
  <c r="H135" i="1" s="1"/>
  <c r="G128" i="1"/>
  <c r="G135" i="1" s="1"/>
  <c r="F128" i="1"/>
  <c r="F135" i="1" s="1"/>
  <c r="E128" i="1"/>
  <c r="D128" i="1"/>
  <c r="C128" i="1"/>
  <c r="C135" i="1" s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D114" i="1"/>
  <c r="C114" i="1"/>
  <c r="I114" i="1" s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D105" i="1"/>
  <c r="C105" i="1"/>
  <c r="I105" i="1" s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D96" i="1"/>
  <c r="J96" i="1" s="1"/>
  <c r="J95" i="1" s="1"/>
  <c r="J126" i="1" s="1"/>
  <c r="C96" i="1"/>
  <c r="I96" i="1" s="1"/>
  <c r="H95" i="1"/>
  <c r="H126" i="1" s="1"/>
  <c r="G95" i="1"/>
  <c r="G126" i="1" s="1"/>
  <c r="F95" i="1"/>
  <c r="F126" i="1" s="1"/>
  <c r="E95" i="1"/>
  <c r="E126" i="1" s="1"/>
  <c r="D95" i="1"/>
  <c r="D126" i="1" s="1"/>
  <c r="F93" i="1"/>
  <c r="C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C79" i="1"/>
  <c r="J78" i="1"/>
  <c r="I78" i="1"/>
  <c r="J77" i="1"/>
  <c r="J76" i="1" s="1"/>
  <c r="I77" i="1"/>
  <c r="I76" i="1"/>
  <c r="H76" i="1"/>
  <c r="H93" i="1" s="1"/>
  <c r="G76" i="1"/>
  <c r="G93" i="1" s="1"/>
  <c r="F76" i="1"/>
  <c r="E76" i="1"/>
  <c r="E93" i="1" s="1"/>
  <c r="D76" i="1"/>
  <c r="D93" i="1" s="1"/>
  <c r="J93" i="1" s="1"/>
  <c r="C76" i="1"/>
  <c r="G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J57" i="1" s="1"/>
  <c r="J74" i="1" s="1"/>
  <c r="I59" i="1"/>
  <c r="J58" i="1"/>
  <c r="I58" i="1"/>
  <c r="I57" i="1" s="1"/>
  <c r="I74" i="1" s="1"/>
  <c r="H57" i="1"/>
  <c r="H74" i="1" s="1"/>
  <c r="G57" i="1"/>
  <c r="F57" i="1"/>
  <c r="F74" i="1" s="1"/>
  <c r="E57" i="1"/>
  <c r="E74" i="1" s="1"/>
  <c r="D57" i="1"/>
  <c r="D74" i="1" s="1"/>
  <c r="C57" i="1"/>
  <c r="C74" i="1" s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C32" i="1"/>
  <c r="I32" i="1" s="1"/>
  <c r="J31" i="1"/>
  <c r="I31" i="1"/>
  <c r="J30" i="1"/>
  <c r="I30" i="1"/>
  <c r="J29" i="1"/>
  <c r="I29" i="1"/>
  <c r="J28" i="1"/>
  <c r="I28" i="1"/>
  <c r="J27" i="1"/>
  <c r="I27" i="1"/>
  <c r="J26" i="1"/>
  <c r="I26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F16" i="1"/>
  <c r="F14" i="1" s="1"/>
  <c r="E16" i="1"/>
  <c r="D16" i="1"/>
  <c r="C16" i="1"/>
  <c r="I16" i="1" s="1"/>
  <c r="J15" i="1"/>
  <c r="I15" i="1"/>
  <c r="H14" i="1"/>
  <c r="H55" i="1" s="1"/>
  <c r="G14" i="1"/>
  <c r="G55" i="1" s="1"/>
  <c r="E14" i="1"/>
  <c r="E55" i="1" s="1"/>
  <c r="D14" i="1"/>
  <c r="D55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D197" i="1" l="1"/>
  <c r="F55" i="1"/>
  <c r="J14" i="1"/>
  <c r="G197" i="1"/>
  <c r="H197" i="1"/>
  <c r="I93" i="1"/>
  <c r="E196" i="1"/>
  <c r="E197" i="1" s="1"/>
  <c r="C95" i="1"/>
  <c r="F196" i="1"/>
  <c r="J196" i="1" s="1"/>
  <c r="C14" i="1"/>
  <c r="J16" i="1"/>
  <c r="I95" i="1" l="1"/>
  <c r="I126" i="1" s="1"/>
  <c r="C126" i="1"/>
  <c r="F197" i="1"/>
  <c r="J197" i="1" s="1"/>
  <c r="J55" i="1"/>
  <c r="I14" i="1"/>
  <c r="C55" i="1"/>
  <c r="I196" i="1"/>
  <c r="I55" i="1" l="1"/>
  <c r="C197" i="1"/>
  <c r="I197" i="1" s="1"/>
</calcChain>
</file>

<file path=xl/sharedStrings.xml><?xml version="1.0" encoding="utf-8"?>
<sst xmlns="http://schemas.openxmlformats.org/spreadsheetml/2006/main" count="204" uniqueCount="153">
  <si>
    <t>Trakų rajono savivaldybės</t>
  </si>
  <si>
    <t>tarybos 2022 m. vasario 23 d.</t>
  </si>
  <si>
    <t>sprendimo Nr. S1E-2</t>
  </si>
  <si>
    <t>11 priedas</t>
  </si>
  <si>
    <t>Trakų rajono savivaldybės 2022 metų asignavimai</t>
  </si>
  <si>
    <t>tūkst. Eur</t>
  </si>
  <si>
    <t>Eil. Nr.</t>
  </si>
  <si>
    <t>Programos /Asignavimų valdytojo pavadinimas</t>
  </si>
  <si>
    <t>Savarankiškosioms funkcijoms</t>
  </si>
  <si>
    <t>Specialios tikslinės dotacijos ir skolintos lėšos</t>
  </si>
  <si>
    <t>Iš įstaigų gautų pajamų</t>
  </si>
  <si>
    <t>IŠ VISO ASIGNAVIMŲ</t>
  </si>
  <si>
    <t>IŠ JŲ DARBO UŽMOKESČIUI</t>
  </si>
  <si>
    <t>Iš viso</t>
  </si>
  <si>
    <t>iš jų darbo užmokesčiui</t>
  </si>
  <si>
    <t>Savivaldybės valdymo programa (1)</t>
  </si>
  <si>
    <t>Savivaldybės administracija:</t>
  </si>
  <si>
    <t xml:space="preserve">Savivaldybės administracijos valdymo išlaidos </t>
  </si>
  <si>
    <t>Seniūnijų valdymo išlaidos:</t>
  </si>
  <si>
    <t>Aukštadvario seniūnija</t>
  </si>
  <si>
    <t>Grendavės seniūnija</t>
  </si>
  <si>
    <t>Lentvario seniūnija</t>
  </si>
  <si>
    <t>Onuškio seniūnija</t>
  </si>
  <si>
    <t xml:space="preserve">Paluknio seniūnija </t>
  </si>
  <si>
    <t>Rūdiškių seniūnija</t>
  </si>
  <si>
    <t>Senųjų Trakų seniūnija</t>
  </si>
  <si>
    <t>Trakų seniūnija</t>
  </si>
  <si>
    <t>Seniūnaičių veiklos išlaidų apmokėjimas</t>
  </si>
  <si>
    <t>Savivaldos darbo organizavimas</t>
  </si>
  <si>
    <t>Mero reprezentacinės išlaidos</t>
  </si>
  <si>
    <t xml:space="preserve">Daugiabučių namų bendrijų rėmimas </t>
  </si>
  <si>
    <t>Administracijos direktoriaus rezervas (ekstremalioms situacijoms ir (ar) ekstremaliesiems įvykiams likviduoti)</t>
  </si>
  <si>
    <t>Renovuotų daugiabučių namų aplinkos sutvarkymo programa</t>
  </si>
  <si>
    <t>UAB Trakų šilumos tinklai  -  renovuotų daugiabučių namų administravimas</t>
  </si>
  <si>
    <t>Seniūnijų savarankiškų veiklų programa</t>
  </si>
  <si>
    <t xml:space="preserve"> Nusikalstamumo prevencijos  programa ,,Saugi bendruomenė"</t>
  </si>
  <si>
    <t xml:space="preserve">Keleivinio transporto nuostolingų maršrutų bei ,,Trakiečio kortelės" išlaidų kompensavimas </t>
  </si>
  <si>
    <t xml:space="preserve">UAB Trakų paslaugos (rinkliava už naudojimąsi viešąja infrastruktūra) </t>
  </si>
  <si>
    <t>Dalyvaujamasis biudžetas</t>
  </si>
  <si>
    <t>Informacijos sklaidos programa</t>
  </si>
  <si>
    <t>Socialinio būsto fondo plėtrai</t>
  </si>
  <si>
    <t>UAB ,,VAATC" įstatinio kapitalo didinimas</t>
  </si>
  <si>
    <t>Komunalinių paslaugų išlaidų padidėjimui įstaigoms</t>
  </si>
  <si>
    <t>Lėšos socialinių paslaugų srities darbuotojų minimaliesiems pareiginės algos pastoviosios dalies koeficientams didinti 2022 metams</t>
  </si>
  <si>
    <t>Lėšos socialinių paslaugų šakos kolektyvinėje sutartyje nustatytiems įsipareigojimams įgyvendinti 2022 metams</t>
  </si>
  <si>
    <t>Savivaldybės kontrolės ir audito tarnyba</t>
  </si>
  <si>
    <t>Ekonominės analizės, finansų ir biudžeto skyrius</t>
  </si>
  <si>
    <t>Paskolų grąžinimas ir palūkanų mokėjimas</t>
  </si>
  <si>
    <t>Priešgaisrinė gelbėjimo įstaiga</t>
  </si>
  <si>
    <t>Iš viso programai</t>
  </si>
  <si>
    <t>Socialinės paramos ir sveikatos apsaugos paslaugų kokybės gerinimo programa (2)</t>
  </si>
  <si>
    <t xml:space="preserve">Socialinės pašalpos </t>
  </si>
  <si>
    <t>Būsto šildymo, karšto ir geriamojo vandens išlaidų kompensacijų teikimas</t>
  </si>
  <si>
    <t>Socialinės programos ir parama</t>
  </si>
  <si>
    <t>Socialiai išskirtinų gyventojų grupių važiavimo išlaidų kompensavimas</t>
  </si>
  <si>
    <t>Savivaldybės gyventojų dantų protezavimo paslaugų išlaidų kompensavimas</t>
  </si>
  <si>
    <t>Lėšos akredituotai vaikų dienos socialinei priežiūrai organizuoti</t>
  </si>
  <si>
    <t>Lėšos asmeninei pagalbai teikti ir administruoti</t>
  </si>
  <si>
    <t xml:space="preserve">Lėšos soc.reabilitacijos paslaugų neįgaliesiems teikimo bendruomenėje projektams </t>
  </si>
  <si>
    <t>Lėšos būsto pritaikymo neįgaliesiems 2022 metams</t>
  </si>
  <si>
    <t>Visuomenės sveikatos rėmimo specialioji programa</t>
  </si>
  <si>
    <t>Lėšos, skirtos užtikrinti LR piniginės socialinės paramos nepasiturintiems gyventojams įstatymo įgyvendinimą dėl padidėjusių išlaidų būsto šildymo išlaidų kompensacijoms teikti</t>
  </si>
  <si>
    <t>Bendruomeninių globos namų pirkimui</t>
  </si>
  <si>
    <t>Visuomenės sveikatos biuras</t>
  </si>
  <si>
    <t>Trakų globos ir socialinių paslaugų centras</t>
  </si>
  <si>
    <t>Čižiūnų socialinių paslaugų centras</t>
  </si>
  <si>
    <t>Trakų rajono paramos šeimai ir vaikams centras</t>
  </si>
  <si>
    <t>Aplinkos apsaugos, kaimo plėtros ir verslo skatinimo programa (3)</t>
  </si>
  <si>
    <t xml:space="preserve">Aplinkos apsaugos rėmimo specialioji programa </t>
  </si>
  <si>
    <t>Stambiagabaritinių atliekų ir šiukšlių tvarkymas:</t>
  </si>
  <si>
    <t>Komunalinių atliekų tvarkymas ir administravimas</t>
  </si>
  <si>
    <t>Aplinkos apsaugos programa</t>
  </si>
  <si>
    <t>VVG ir bendruomenių rėmimas</t>
  </si>
  <si>
    <t xml:space="preserve">Žemdirbių rėmimo programa </t>
  </si>
  <si>
    <t>Lėšos verslo plėtros sąlygoms gerinti</t>
  </si>
  <si>
    <t>Viešosios infrastruktūros priežiūros ir plėtros programa (4)</t>
  </si>
  <si>
    <t>Rajono seniūnijų gatvių apšvietimas ir priežiūra:</t>
  </si>
  <si>
    <t>Kapinių tvarkymas ir priežiūra:</t>
  </si>
  <si>
    <t>Miestų tvarkymo ir valymo darbai:</t>
  </si>
  <si>
    <t>Savivaldybės infrastruktūros plėtros rėmimo programa</t>
  </si>
  <si>
    <t>Techninių projektų, bendrųjų ekspertizių, kiti projektavimo darbai ir GIS</t>
  </si>
  <si>
    <t>Žemės sklypų planams ir kitiems dokumentams rengti, vadovaujantis LRV nutarimais Nr. 1023 ir Nr.260)</t>
  </si>
  <si>
    <t>Kultūros paveldo objektų tvarkyba ir apskaita</t>
  </si>
  <si>
    <t>Skolintos lėšos su metų pradžios likučiu</t>
  </si>
  <si>
    <t xml:space="preserve">Statybos ir remonto darbai: </t>
  </si>
  <si>
    <t xml:space="preserve">Kelių priežiūros ir plėtros programos  finansavimo lėšos savivaldybėms vietinės reikšmės keliams (gatvėms) tiesti, taisyti (rekonstruoti), prižiūrėti ir saugaus eismo sąlygoms užtikrinti </t>
  </si>
  <si>
    <t>ES ir kitos tarptautinės finansinės paramos lėšos</t>
  </si>
  <si>
    <t>Trakų kurortinės teritorijos programa</t>
  </si>
  <si>
    <t>Investicijų programa (5)</t>
  </si>
  <si>
    <t>Skolintos lėšos investiciniams projektams finansuoti</t>
  </si>
  <si>
    <t>Skolintos lėšos savivaldybės  pastatų modernizavimui</t>
  </si>
  <si>
    <t>Dotacija pagal 2014-2020 m. ES fondų investicijų veiksmų programą įgyvendinamų projektų nuosavam indėliui užtikrinti (VIPA)</t>
  </si>
  <si>
    <t>Europos Sąjungos finansinės paramos lėšos (projektams finansuoti)</t>
  </si>
  <si>
    <t xml:space="preserve">Savivaldybės įnašas UAB Trakų vandenys projekto vykdymui ,,Vandens tiekimo ir nuotekų tvarkymo infrastruktūros plėtra Trakų rajone" </t>
  </si>
  <si>
    <t>Investiciniams projektams įgyvendinti</t>
  </si>
  <si>
    <t>Kultūros ir turizmo, sporto, jaunimo ir bendruomenių veiklos aktyvinimo programa (6)</t>
  </si>
  <si>
    <t>Kultūros programos ir renginiai</t>
  </si>
  <si>
    <t>Trakai - 700 metų</t>
  </si>
  <si>
    <t xml:space="preserve">VšĮ Trakų turizmo informacijos centro 2022 m. veiklos programa  </t>
  </si>
  <si>
    <t>VšĮ Trakų kultūros rūmų 2022 m. veiklos programa</t>
  </si>
  <si>
    <t>VšĮ Lentvario kultūros rūmų 2022 m. veiklos programa</t>
  </si>
  <si>
    <t>Meno kolektyvų veikla</t>
  </si>
  <si>
    <t>Jaunimo politikos įgyvendinimo programa</t>
  </si>
  <si>
    <t>Religinių bendrijų rėmimas</t>
  </si>
  <si>
    <t>Sporto programos</t>
  </si>
  <si>
    <t>Tarptautinio bendradarbiavimo programa</t>
  </si>
  <si>
    <t>Rūdiškių kultūros centras</t>
  </si>
  <si>
    <t>Jaunimo turizmo ir laisvalaikio centras</t>
  </si>
  <si>
    <t>Viešoji  biblioteka</t>
  </si>
  <si>
    <t>Kūno kultūros ir sporto centras</t>
  </si>
  <si>
    <t>Ugdymo kokybės ir mokymosi aplinkos užtikrinimo programa (7)</t>
  </si>
  <si>
    <t xml:space="preserve">Aukštadvario mokykla-darželis ,,Gandriukas" </t>
  </si>
  <si>
    <t>Bražuolės lopšelis-darželis</t>
  </si>
  <si>
    <t>Lentvario lopšelis-darželis ,,Šilas"</t>
  </si>
  <si>
    <t>Lentvario lopšelis-darželis ,,Svajonėlė"</t>
  </si>
  <si>
    <t>Onuškio vaikų  darželis</t>
  </si>
  <si>
    <t>Paluknio vaikų lopšelis-darželis</t>
  </si>
  <si>
    <t>Rūdiškių vaikų lopšelis-darželis ,,Pasaka"</t>
  </si>
  <si>
    <t>Senųjų Trakų vaikų lopšelis-darželis</t>
  </si>
  <si>
    <t>Trakų  lopšelis-darželis ,,Ežerėlis"</t>
  </si>
  <si>
    <t>Trakų lopšelis-darželis ,,Obelėlė"</t>
  </si>
  <si>
    <t>Aukštadvario gimnazija</t>
  </si>
  <si>
    <t>Lentvario Versmės gimnazija</t>
  </si>
  <si>
    <t>Lentvario Henriko Senkevičiaus gimnazija</t>
  </si>
  <si>
    <t>Lentvario pradinė mokykla</t>
  </si>
  <si>
    <t>Lentvario Motiejaus Šimelionio gimnazija</t>
  </si>
  <si>
    <t>Onuškio Donato Malinausko gimnazija</t>
  </si>
  <si>
    <t>Paluknio ,,Medeinos" gimnazija</t>
  </si>
  <si>
    <t>Paluknio Longino Komolovskio gimnazija</t>
  </si>
  <si>
    <t>Rūdiškių gimnazija</t>
  </si>
  <si>
    <t>Senųjų Trakų Kęstučio pagrindinė mokykla</t>
  </si>
  <si>
    <t>Trakų gimnazija</t>
  </si>
  <si>
    <t>Trakų Vytauto Didžiojo gimnazija</t>
  </si>
  <si>
    <t>Trakų pradinė mokykla</t>
  </si>
  <si>
    <t>Bijūnų mokykla-daugiafunkcis centras</t>
  </si>
  <si>
    <t>Senųjų Trakų A.Stelmachovskio pagrindinė mokykla</t>
  </si>
  <si>
    <t>Trakų suaugusiųjų mokymo centras</t>
  </si>
  <si>
    <t>Rykantų universalus daugiafunkcis centras</t>
  </si>
  <si>
    <t>Rūdiškių muzikos mokykla</t>
  </si>
  <si>
    <t>Trakų meno mokykla</t>
  </si>
  <si>
    <t>Trakų rajono savivaldybės pedagoginė psichologinė tarnyba</t>
  </si>
  <si>
    <t>Lėšos ugdymo finansavimo poreikių skirtumams sumažinti (2,4%)</t>
  </si>
  <si>
    <t>Lėšos mokymosi pasiekimų patikrinimams organizuoti ir vykdyti</t>
  </si>
  <si>
    <t>Neformaliojo vaikų švietimo paslaugų plėtra</t>
  </si>
  <si>
    <t xml:space="preserve">Lėšos, skirtos užtikrinti 2022 metais ugdymą, maitinimą ir pavėžėjimą socialinę riziką patiriantiems vaikams ikimokykliniame ugdyme </t>
  </si>
  <si>
    <t>Lėšos, skirtos pedagoginių darbuotojų, išlaikomų iš savivaldybės biudžeto lėšų (išskyrus valstybės biudžeto specialias tikslines dotacijas), darbo užmokesčiui didinti</t>
  </si>
  <si>
    <t>Mokymo lėšų padengimas SB lėšomis</t>
  </si>
  <si>
    <t>Vaikų socializacijos programų, prevencinių programų ir kitų švietimo srities renginių rėmimas</t>
  </si>
  <si>
    <t>Transporto lengvatos mokiniams</t>
  </si>
  <si>
    <t>VšĮ mokymo namai ,,Patirčių slėnis"</t>
  </si>
  <si>
    <t>VšĮ mokykla darželis ,,Pažinimo takas"</t>
  </si>
  <si>
    <t>Modulinių darželių veiklos organizavimas</t>
  </si>
  <si>
    <t>IŠ 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</si>
</sst>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4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7"/>
      <name val="Times New Roman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2"/>
      <charset val="186"/>
    </font>
    <font>
      <sz val="9"/>
      <name val="Calibri"/>
      <family val="2"/>
      <charset val="186"/>
      <scheme val="minor"/>
    </font>
    <font>
      <sz val="9"/>
      <color rgb="FFFF0000"/>
      <name val="Times New Roman"/>
      <family val="2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9"/>
      <color rgb="FFFF0000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sz val="9"/>
      <name val="Calibri"/>
      <family val="2"/>
      <charset val="186"/>
    </font>
    <font>
      <b/>
      <sz val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sz val="8"/>
      <name val="Times New Roman"/>
      <family val="2"/>
      <charset val="186"/>
    </font>
    <font>
      <sz val="10"/>
      <name val="Times New Roman"/>
      <family val="2"/>
      <charset val="186"/>
    </font>
    <font>
      <sz val="8"/>
      <name val="Calibri"/>
      <family val="2"/>
      <charset val="186"/>
    </font>
    <font>
      <sz val="10"/>
      <color rgb="FFFF0000"/>
      <name val="Calibri"/>
      <family val="2"/>
      <charset val="186"/>
    </font>
    <font>
      <sz val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8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64" fontId="10" fillId="0" borderId="1" xfId="0" applyNumberFormat="1" applyFont="1" applyBorder="1"/>
    <xf numFmtId="164" fontId="11" fillId="0" borderId="1" xfId="0" applyNumberFormat="1" applyFont="1" applyBorder="1"/>
    <xf numFmtId="164" fontId="12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6" fillId="0" borderId="1" xfId="0" applyNumberFormat="1" applyFont="1" applyBorder="1"/>
    <xf numFmtId="164" fontId="11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vertical="center"/>
    </xf>
    <xf numFmtId="0" fontId="16" fillId="2" borderId="5" xfId="0" applyFont="1" applyFill="1" applyBorder="1" applyAlignment="1">
      <alignment wrapText="1"/>
    </xf>
    <xf numFmtId="164" fontId="10" fillId="2" borderId="1" xfId="0" applyNumberFormat="1" applyFont="1" applyFill="1" applyBorder="1"/>
    <xf numFmtId="164" fontId="15" fillId="2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7" fillId="0" borderId="0" xfId="0" applyFont="1"/>
    <xf numFmtId="164" fontId="18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11" fillId="2" borderId="1" xfId="0" applyNumberFormat="1" applyFont="1" applyFill="1" applyBorder="1"/>
    <xf numFmtId="164" fontId="7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7" fillId="2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top" wrapText="1"/>
    </xf>
    <xf numFmtId="164" fontId="20" fillId="0" borderId="1" xfId="0" applyNumberFormat="1" applyFont="1" applyBorder="1" applyAlignment="1">
      <alignment vertical="center"/>
    </xf>
    <xf numFmtId="164" fontId="21" fillId="0" borderId="1" xfId="0" applyNumberFormat="1" applyFont="1" applyBorder="1" applyAlignment="1">
      <alignment vertical="center"/>
    </xf>
    <xf numFmtId="164" fontId="22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164" fontId="7" fillId="0" borderId="1" xfId="0" applyNumberFormat="1" applyFont="1" applyBorder="1" applyAlignment="1">
      <alignment wrapText="1"/>
    </xf>
    <xf numFmtId="164" fontId="15" fillId="0" borderId="1" xfId="0" applyNumberFormat="1" applyFont="1" applyBorder="1"/>
    <xf numFmtId="164" fontId="23" fillId="0" borderId="1" xfId="0" applyNumberFormat="1" applyFont="1" applyBorder="1"/>
    <xf numFmtId="164" fontId="11" fillId="0" borderId="1" xfId="0" applyNumberFormat="1" applyFont="1" applyBorder="1" applyAlignment="1">
      <alignment horizontal="right" vertical="center"/>
    </xf>
    <xf numFmtId="164" fontId="7" fillId="2" borderId="1" xfId="0" applyNumberFormat="1" applyFont="1" applyFill="1" applyBorder="1" applyAlignment="1">
      <alignment wrapText="1"/>
    </xf>
    <xf numFmtId="164" fontId="24" fillId="0" borderId="1" xfId="0" applyNumberFormat="1" applyFont="1" applyBorder="1"/>
    <xf numFmtId="164" fontId="11" fillId="0" borderId="1" xfId="0" applyNumberFormat="1" applyFont="1" applyBorder="1" applyAlignment="1">
      <alignment vertical="center" wrapText="1"/>
    </xf>
    <xf numFmtId="164" fontId="23" fillId="0" borderId="1" xfId="0" applyNumberFormat="1" applyFont="1" applyBorder="1" applyAlignment="1">
      <alignment vertical="center"/>
    </xf>
    <xf numFmtId="164" fontId="25" fillId="0" borderId="1" xfId="0" applyNumberFormat="1" applyFont="1" applyBorder="1" applyAlignment="1">
      <alignment vertical="center"/>
    </xf>
    <xf numFmtId="10" fontId="26" fillId="0" borderId="1" xfId="0" applyNumberFormat="1" applyFont="1" applyBorder="1" applyAlignment="1">
      <alignment vertical="center" wrapText="1"/>
    </xf>
    <xf numFmtId="164" fontId="27" fillId="0" borderId="1" xfId="0" applyNumberFormat="1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29" fillId="0" borderId="6" xfId="0" applyFont="1" applyBorder="1" applyAlignment="1">
      <alignment vertical="center"/>
    </xf>
    <xf numFmtId="0" fontId="30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31" fillId="0" borderId="7" xfId="0" applyNumberFormat="1" applyFont="1" applyBorder="1" applyAlignment="1">
      <alignment vertical="center"/>
    </xf>
    <xf numFmtId="164" fontId="32" fillId="0" borderId="7" xfId="0" applyNumberFormat="1" applyFont="1" applyBorder="1" applyAlignment="1">
      <alignment vertical="center"/>
    </xf>
    <xf numFmtId="164" fontId="21" fillId="0" borderId="7" xfId="0" applyNumberFormat="1" applyFont="1" applyBorder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33" fillId="0" borderId="0" xfId="0" applyFont="1"/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%20m.%20biud&#382;eto%20projektas/3%20var.%20Biud&#382;eto%20priedai%202022%20m.%20(Rimos%20papildyta)%20darbin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priedas"/>
      <sheetName val="2 priedas "/>
      <sheetName val="3 priedas"/>
      <sheetName val="4 priedas"/>
      <sheetName val="5 priedas"/>
      <sheetName val="6 priedas"/>
      <sheetName val="7 priedas"/>
      <sheetName val="8 priedas"/>
      <sheetName val=" 9 priedas"/>
      <sheetName val="10 priedas"/>
      <sheetName val="11priedas"/>
      <sheetName val="12 priedas"/>
    </sheetNames>
    <sheetDataSet>
      <sheetData sheetId="0"/>
      <sheetData sheetId="1"/>
      <sheetData sheetId="2"/>
      <sheetData sheetId="3">
        <row r="37">
          <cell r="C37">
            <v>670.6</v>
          </cell>
          <cell r="D37">
            <v>642</v>
          </cell>
        </row>
      </sheetData>
      <sheetData sheetId="4"/>
      <sheetData sheetId="5"/>
      <sheetData sheetId="6"/>
      <sheetData sheetId="7">
        <row r="74">
          <cell r="D74">
            <v>19.3</v>
          </cell>
          <cell r="E74">
            <v>9.5</v>
          </cell>
        </row>
      </sheetData>
      <sheetData sheetId="8"/>
      <sheetData sheetId="9"/>
      <sheetData sheetId="10">
        <row r="14">
          <cell r="I14">
            <v>9030.2030000000013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workbookViewId="0">
      <selection activeCell="M22" sqref="M22"/>
    </sheetView>
  </sheetViews>
  <sheetFormatPr defaultColWidth="6.33203125" defaultRowHeight="14.4" x14ac:dyDescent="0.3"/>
  <cols>
    <col min="1" max="1" width="3.5546875" style="1" customWidth="1"/>
    <col min="2" max="2" width="35.5546875" style="1" customWidth="1"/>
    <col min="3" max="3" width="10.88671875" style="1" customWidth="1"/>
    <col min="4" max="4" width="12" style="1" customWidth="1"/>
    <col min="5" max="5" width="12.33203125" style="1" customWidth="1"/>
    <col min="6" max="6" width="13.109375" style="1" customWidth="1"/>
    <col min="7" max="7" width="11" style="1" customWidth="1"/>
    <col min="8" max="8" width="10.88671875" style="1" customWidth="1"/>
    <col min="9" max="9" width="12.109375" style="1" customWidth="1"/>
    <col min="10" max="10" width="13.88671875" style="1" customWidth="1"/>
    <col min="11" max="11" width="2.6640625" style="1" customWidth="1"/>
    <col min="12" max="234" width="9.109375" style="1" customWidth="1"/>
    <col min="235" max="235" width="2.88671875" style="1" customWidth="1"/>
    <col min="236" max="236" width="31.5546875" style="1" customWidth="1"/>
    <col min="237" max="237" width="8.109375" style="1" customWidth="1"/>
    <col min="238" max="238" width="7.33203125" style="1" customWidth="1"/>
    <col min="239" max="239" width="6.44140625" style="1" customWidth="1"/>
    <col min="240" max="240" width="6.33203125" style="1"/>
    <col min="241" max="241" width="2.88671875" style="1" customWidth="1"/>
    <col min="242" max="242" width="31.5546875" style="1" customWidth="1"/>
    <col min="243" max="243" width="8.109375" style="1" customWidth="1"/>
    <col min="244" max="244" width="7.33203125" style="1" customWidth="1"/>
    <col min="245" max="245" width="6.44140625" style="1" customWidth="1"/>
    <col min="246" max="246" width="6.33203125" style="1"/>
    <col min="247" max="248" width="7.5546875" style="1" customWidth="1"/>
    <col min="249" max="250" width="7.109375" style="1" customWidth="1"/>
    <col min="251" max="251" width="7.44140625" style="1" customWidth="1"/>
    <col min="252" max="252" width="7.33203125" style="1" customWidth="1"/>
    <col min="253" max="253" width="5.109375" style="1" customWidth="1"/>
    <col min="254" max="254" width="4.6640625" style="1" customWidth="1"/>
    <col min="255" max="255" width="8.109375" style="1" customWidth="1"/>
    <col min="256" max="256" width="8" style="1" customWidth="1"/>
    <col min="257" max="257" width="8.109375" style="1" customWidth="1"/>
    <col min="258" max="258" width="8.33203125" style="1" customWidth="1"/>
    <col min="259" max="490" width="9.109375" style="1" customWidth="1"/>
    <col min="491" max="491" width="2.88671875" style="1" customWidth="1"/>
    <col min="492" max="492" width="31.5546875" style="1" customWidth="1"/>
    <col min="493" max="493" width="8.109375" style="1" customWidth="1"/>
    <col min="494" max="494" width="7.33203125" style="1" customWidth="1"/>
    <col min="495" max="495" width="6.44140625" style="1" customWidth="1"/>
    <col min="496" max="496" width="6.33203125" style="1"/>
    <col min="497" max="497" width="2.88671875" style="1" customWidth="1"/>
    <col min="498" max="498" width="31.5546875" style="1" customWidth="1"/>
    <col min="499" max="499" width="8.109375" style="1" customWidth="1"/>
    <col min="500" max="500" width="7.33203125" style="1" customWidth="1"/>
    <col min="501" max="501" width="6.44140625" style="1" customWidth="1"/>
    <col min="502" max="502" width="6.33203125" style="1"/>
    <col min="503" max="504" width="7.5546875" style="1" customWidth="1"/>
    <col min="505" max="506" width="7.109375" style="1" customWidth="1"/>
    <col min="507" max="507" width="7.44140625" style="1" customWidth="1"/>
    <col min="508" max="508" width="7.33203125" style="1" customWidth="1"/>
    <col min="509" max="509" width="5.109375" style="1" customWidth="1"/>
    <col min="510" max="510" width="4.6640625" style="1" customWidth="1"/>
    <col min="511" max="511" width="8.109375" style="1" customWidth="1"/>
    <col min="512" max="512" width="8" style="1" customWidth="1"/>
    <col min="513" max="513" width="8.109375" style="1" customWidth="1"/>
    <col min="514" max="514" width="8.33203125" style="1" customWidth="1"/>
    <col min="515" max="746" width="9.109375" style="1" customWidth="1"/>
    <col min="747" max="747" width="2.88671875" style="1" customWidth="1"/>
    <col min="748" max="748" width="31.5546875" style="1" customWidth="1"/>
    <col min="749" max="749" width="8.109375" style="1" customWidth="1"/>
    <col min="750" max="750" width="7.33203125" style="1" customWidth="1"/>
    <col min="751" max="751" width="6.44140625" style="1" customWidth="1"/>
    <col min="752" max="752" width="6.33203125" style="1"/>
    <col min="753" max="753" width="2.88671875" style="1" customWidth="1"/>
    <col min="754" max="754" width="31.5546875" style="1" customWidth="1"/>
    <col min="755" max="755" width="8.109375" style="1" customWidth="1"/>
    <col min="756" max="756" width="7.33203125" style="1" customWidth="1"/>
    <col min="757" max="757" width="6.44140625" style="1" customWidth="1"/>
    <col min="758" max="758" width="6.33203125" style="1"/>
    <col min="759" max="760" width="7.5546875" style="1" customWidth="1"/>
    <col min="761" max="762" width="7.109375" style="1" customWidth="1"/>
    <col min="763" max="763" width="7.44140625" style="1" customWidth="1"/>
    <col min="764" max="764" width="7.33203125" style="1" customWidth="1"/>
    <col min="765" max="765" width="5.109375" style="1" customWidth="1"/>
    <col min="766" max="766" width="4.6640625" style="1" customWidth="1"/>
    <col min="767" max="767" width="8.109375" style="1" customWidth="1"/>
    <col min="768" max="768" width="8" style="1" customWidth="1"/>
    <col min="769" max="769" width="8.109375" style="1" customWidth="1"/>
    <col min="770" max="770" width="8.33203125" style="1" customWidth="1"/>
    <col min="771" max="1002" width="9.109375" style="1" customWidth="1"/>
    <col min="1003" max="1003" width="2.88671875" style="1" customWidth="1"/>
    <col min="1004" max="1004" width="31.5546875" style="1" customWidth="1"/>
    <col min="1005" max="1005" width="8.109375" style="1" customWidth="1"/>
    <col min="1006" max="1006" width="7.33203125" style="1" customWidth="1"/>
    <col min="1007" max="1007" width="6.44140625" style="1" customWidth="1"/>
    <col min="1008" max="1008" width="6.33203125" style="1"/>
    <col min="1009" max="1009" width="2.88671875" style="1" customWidth="1"/>
    <col min="1010" max="1010" width="31.5546875" style="1" customWidth="1"/>
    <col min="1011" max="1011" width="8.109375" style="1" customWidth="1"/>
    <col min="1012" max="1012" width="7.33203125" style="1" customWidth="1"/>
    <col min="1013" max="1013" width="6.44140625" style="1" customWidth="1"/>
    <col min="1014" max="1014" width="6.33203125" style="1"/>
    <col min="1015" max="1016" width="7.5546875" style="1" customWidth="1"/>
    <col min="1017" max="1018" width="7.109375" style="1" customWidth="1"/>
    <col min="1019" max="1019" width="7.44140625" style="1" customWidth="1"/>
    <col min="1020" max="1020" width="7.33203125" style="1" customWidth="1"/>
    <col min="1021" max="1021" width="5.109375" style="1" customWidth="1"/>
    <col min="1022" max="1022" width="4.6640625" style="1" customWidth="1"/>
    <col min="1023" max="1023" width="8.109375" style="1" customWidth="1"/>
    <col min="1024" max="1024" width="8" style="1" customWidth="1"/>
    <col min="1025" max="1025" width="8.109375" style="1" customWidth="1"/>
    <col min="1026" max="1026" width="8.33203125" style="1" customWidth="1"/>
    <col min="1027" max="1258" width="9.109375" style="1" customWidth="1"/>
    <col min="1259" max="1259" width="2.88671875" style="1" customWidth="1"/>
    <col min="1260" max="1260" width="31.5546875" style="1" customWidth="1"/>
    <col min="1261" max="1261" width="8.109375" style="1" customWidth="1"/>
    <col min="1262" max="1262" width="7.33203125" style="1" customWidth="1"/>
    <col min="1263" max="1263" width="6.44140625" style="1" customWidth="1"/>
    <col min="1264" max="1264" width="6.33203125" style="1"/>
    <col min="1265" max="1265" width="2.88671875" style="1" customWidth="1"/>
    <col min="1266" max="1266" width="31.5546875" style="1" customWidth="1"/>
    <col min="1267" max="1267" width="8.109375" style="1" customWidth="1"/>
    <col min="1268" max="1268" width="7.33203125" style="1" customWidth="1"/>
    <col min="1269" max="1269" width="6.44140625" style="1" customWidth="1"/>
    <col min="1270" max="1270" width="6.33203125" style="1"/>
    <col min="1271" max="1272" width="7.5546875" style="1" customWidth="1"/>
    <col min="1273" max="1274" width="7.109375" style="1" customWidth="1"/>
    <col min="1275" max="1275" width="7.44140625" style="1" customWidth="1"/>
    <col min="1276" max="1276" width="7.33203125" style="1" customWidth="1"/>
    <col min="1277" max="1277" width="5.109375" style="1" customWidth="1"/>
    <col min="1278" max="1278" width="4.6640625" style="1" customWidth="1"/>
    <col min="1279" max="1279" width="8.109375" style="1" customWidth="1"/>
    <col min="1280" max="1280" width="8" style="1" customWidth="1"/>
    <col min="1281" max="1281" width="8.109375" style="1" customWidth="1"/>
    <col min="1282" max="1282" width="8.33203125" style="1" customWidth="1"/>
    <col min="1283" max="1514" width="9.109375" style="1" customWidth="1"/>
    <col min="1515" max="1515" width="2.88671875" style="1" customWidth="1"/>
    <col min="1516" max="1516" width="31.5546875" style="1" customWidth="1"/>
    <col min="1517" max="1517" width="8.109375" style="1" customWidth="1"/>
    <col min="1518" max="1518" width="7.33203125" style="1" customWidth="1"/>
    <col min="1519" max="1519" width="6.44140625" style="1" customWidth="1"/>
    <col min="1520" max="1520" width="6.33203125" style="1"/>
    <col min="1521" max="1521" width="2.88671875" style="1" customWidth="1"/>
    <col min="1522" max="1522" width="31.5546875" style="1" customWidth="1"/>
    <col min="1523" max="1523" width="8.109375" style="1" customWidth="1"/>
    <col min="1524" max="1524" width="7.33203125" style="1" customWidth="1"/>
    <col min="1525" max="1525" width="6.44140625" style="1" customWidth="1"/>
    <col min="1526" max="1526" width="6.33203125" style="1"/>
    <col min="1527" max="1528" width="7.5546875" style="1" customWidth="1"/>
    <col min="1529" max="1530" width="7.109375" style="1" customWidth="1"/>
    <col min="1531" max="1531" width="7.44140625" style="1" customWidth="1"/>
    <col min="1532" max="1532" width="7.33203125" style="1" customWidth="1"/>
    <col min="1533" max="1533" width="5.109375" style="1" customWidth="1"/>
    <col min="1534" max="1534" width="4.6640625" style="1" customWidth="1"/>
    <col min="1535" max="1535" width="8.109375" style="1" customWidth="1"/>
    <col min="1536" max="1536" width="8" style="1" customWidth="1"/>
    <col min="1537" max="1537" width="8.109375" style="1" customWidth="1"/>
    <col min="1538" max="1538" width="8.33203125" style="1" customWidth="1"/>
    <col min="1539" max="1770" width="9.109375" style="1" customWidth="1"/>
    <col min="1771" max="1771" width="2.88671875" style="1" customWidth="1"/>
    <col min="1772" max="1772" width="31.5546875" style="1" customWidth="1"/>
    <col min="1773" max="1773" width="8.109375" style="1" customWidth="1"/>
    <col min="1774" max="1774" width="7.33203125" style="1" customWidth="1"/>
    <col min="1775" max="1775" width="6.44140625" style="1" customWidth="1"/>
    <col min="1776" max="1776" width="6.33203125" style="1"/>
    <col min="1777" max="1777" width="2.88671875" style="1" customWidth="1"/>
    <col min="1778" max="1778" width="31.5546875" style="1" customWidth="1"/>
    <col min="1779" max="1779" width="8.109375" style="1" customWidth="1"/>
    <col min="1780" max="1780" width="7.33203125" style="1" customWidth="1"/>
    <col min="1781" max="1781" width="6.44140625" style="1" customWidth="1"/>
    <col min="1782" max="1782" width="6.33203125" style="1"/>
    <col min="1783" max="1784" width="7.5546875" style="1" customWidth="1"/>
    <col min="1785" max="1786" width="7.109375" style="1" customWidth="1"/>
    <col min="1787" max="1787" width="7.44140625" style="1" customWidth="1"/>
    <col min="1788" max="1788" width="7.33203125" style="1" customWidth="1"/>
    <col min="1789" max="1789" width="5.109375" style="1" customWidth="1"/>
    <col min="1790" max="1790" width="4.6640625" style="1" customWidth="1"/>
    <col min="1791" max="1791" width="8.109375" style="1" customWidth="1"/>
    <col min="1792" max="1792" width="8" style="1" customWidth="1"/>
    <col min="1793" max="1793" width="8.109375" style="1" customWidth="1"/>
    <col min="1794" max="1794" width="8.33203125" style="1" customWidth="1"/>
    <col min="1795" max="2026" width="9.109375" style="1" customWidth="1"/>
    <col min="2027" max="2027" width="2.88671875" style="1" customWidth="1"/>
    <col min="2028" max="2028" width="31.5546875" style="1" customWidth="1"/>
    <col min="2029" max="2029" width="8.109375" style="1" customWidth="1"/>
    <col min="2030" max="2030" width="7.33203125" style="1" customWidth="1"/>
    <col min="2031" max="2031" width="6.44140625" style="1" customWidth="1"/>
    <col min="2032" max="2032" width="6.33203125" style="1"/>
    <col min="2033" max="2033" width="2.88671875" style="1" customWidth="1"/>
    <col min="2034" max="2034" width="31.5546875" style="1" customWidth="1"/>
    <col min="2035" max="2035" width="8.109375" style="1" customWidth="1"/>
    <col min="2036" max="2036" width="7.33203125" style="1" customWidth="1"/>
    <col min="2037" max="2037" width="6.44140625" style="1" customWidth="1"/>
    <col min="2038" max="2038" width="6.33203125" style="1"/>
    <col min="2039" max="2040" width="7.5546875" style="1" customWidth="1"/>
    <col min="2041" max="2042" width="7.109375" style="1" customWidth="1"/>
    <col min="2043" max="2043" width="7.44140625" style="1" customWidth="1"/>
    <col min="2044" max="2044" width="7.33203125" style="1" customWidth="1"/>
    <col min="2045" max="2045" width="5.109375" style="1" customWidth="1"/>
    <col min="2046" max="2046" width="4.6640625" style="1" customWidth="1"/>
    <col min="2047" max="2047" width="8.109375" style="1" customWidth="1"/>
    <col min="2048" max="2048" width="8" style="1" customWidth="1"/>
    <col min="2049" max="2049" width="8.109375" style="1" customWidth="1"/>
    <col min="2050" max="2050" width="8.33203125" style="1" customWidth="1"/>
    <col min="2051" max="2282" width="9.109375" style="1" customWidth="1"/>
    <col min="2283" max="2283" width="2.88671875" style="1" customWidth="1"/>
    <col min="2284" max="2284" width="31.5546875" style="1" customWidth="1"/>
    <col min="2285" max="2285" width="8.109375" style="1" customWidth="1"/>
    <col min="2286" max="2286" width="7.33203125" style="1" customWidth="1"/>
    <col min="2287" max="2287" width="6.44140625" style="1" customWidth="1"/>
    <col min="2288" max="2288" width="6.33203125" style="1"/>
    <col min="2289" max="2289" width="2.88671875" style="1" customWidth="1"/>
    <col min="2290" max="2290" width="31.5546875" style="1" customWidth="1"/>
    <col min="2291" max="2291" width="8.109375" style="1" customWidth="1"/>
    <col min="2292" max="2292" width="7.33203125" style="1" customWidth="1"/>
    <col min="2293" max="2293" width="6.44140625" style="1" customWidth="1"/>
    <col min="2294" max="2294" width="6.33203125" style="1"/>
    <col min="2295" max="2296" width="7.5546875" style="1" customWidth="1"/>
    <col min="2297" max="2298" width="7.109375" style="1" customWidth="1"/>
    <col min="2299" max="2299" width="7.44140625" style="1" customWidth="1"/>
    <col min="2300" max="2300" width="7.33203125" style="1" customWidth="1"/>
    <col min="2301" max="2301" width="5.109375" style="1" customWidth="1"/>
    <col min="2302" max="2302" width="4.6640625" style="1" customWidth="1"/>
    <col min="2303" max="2303" width="8.109375" style="1" customWidth="1"/>
    <col min="2304" max="2304" width="8" style="1" customWidth="1"/>
    <col min="2305" max="2305" width="8.109375" style="1" customWidth="1"/>
    <col min="2306" max="2306" width="8.33203125" style="1" customWidth="1"/>
    <col min="2307" max="2538" width="9.109375" style="1" customWidth="1"/>
    <col min="2539" max="2539" width="2.88671875" style="1" customWidth="1"/>
    <col min="2540" max="2540" width="31.5546875" style="1" customWidth="1"/>
    <col min="2541" max="2541" width="8.109375" style="1" customWidth="1"/>
    <col min="2542" max="2542" width="7.33203125" style="1" customWidth="1"/>
    <col min="2543" max="2543" width="6.44140625" style="1" customWidth="1"/>
    <col min="2544" max="2544" width="6.33203125" style="1"/>
    <col min="2545" max="2545" width="2.88671875" style="1" customWidth="1"/>
    <col min="2546" max="2546" width="31.5546875" style="1" customWidth="1"/>
    <col min="2547" max="2547" width="8.109375" style="1" customWidth="1"/>
    <col min="2548" max="2548" width="7.33203125" style="1" customWidth="1"/>
    <col min="2549" max="2549" width="6.44140625" style="1" customWidth="1"/>
    <col min="2550" max="2550" width="6.33203125" style="1"/>
    <col min="2551" max="2552" width="7.5546875" style="1" customWidth="1"/>
    <col min="2553" max="2554" width="7.109375" style="1" customWidth="1"/>
    <col min="2555" max="2555" width="7.44140625" style="1" customWidth="1"/>
    <col min="2556" max="2556" width="7.33203125" style="1" customWidth="1"/>
    <col min="2557" max="2557" width="5.109375" style="1" customWidth="1"/>
    <col min="2558" max="2558" width="4.6640625" style="1" customWidth="1"/>
    <col min="2559" max="2559" width="8.109375" style="1" customWidth="1"/>
    <col min="2560" max="2560" width="8" style="1" customWidth="1"/>
    <col min="2561" max="2561" width="8.109375" style="1" customWidth="1"/>
    <col min="2562" max="2562" width="8.33203125" style="1" customWidth="1"/>
    <col min="2563" max="2794" width="9.109375" style="1" customWidth="1"/>
    <col min="2795" max="2795" width="2.88671875" style="1" customWidth="1"/>
    <col min="2796" max="2796" width="31.5546875" style="1" customWidth="1"/>
    <col min="2797" max="2797" width="8.109375" style="1" customWidth="1"/>
    <col min="2798" max="2798" width="7.33203125" style="1" customWidth="1"/>
    <col min="2799" max="2799" width="6.44140625" style="1" customWidth="1"/>
    <col min="2800" max="2800" width="6.33203125" style="1"/>
    <col min="2801" max="2801" width="2.88671875" style="1" customWidth="1"/>
    <col min="2802" max="2802" width="31.5546875" style="1" customWidth="1"/>
    <col min="2803" max="2803" width="8.109375" style="1" customWidth="1"/>
    <col min="2804" max="2804" width="7.33203125" style="1" customWidth="1"/>
    <col min="2805" max="2805" width="6.44140625" style="1" customWidth="1"/>
    <col min="2806" max="2806" width="6.33203125" style="1"/>
    <col min="2807" max="2808" width="7.5546875" style="1" customWidth="1"/>
    <col min="2809" max="2810" width="7.109375" style="1" customWidth="1"/>
    <col min="2811" max="2811" width="7.44140625" style="1" customWidth="1"/>
    <col min="2812" max="2812" width="7.33203125" style="1" customWidth="1"/>
    <col min="2813" max="2813" width="5.109375" style="1" customWidth="1"/>
    <col min="2814" max="2814" width="4.6640625" style="1" customWidth="1"/>
    <col min="2815" max="2815" width="8.109375" style="1" customWidth="1"/>
    <col min="2816" max="2816" width="8" style="1" customWidth="1"/>
    <col min="2817" max="2817" width="8.109375" style="1" customWidth="1"/>
    <col min="2818" max="2818" width="8.33203125" style="1" customWidth="1"/>
    <col min="2819" max="3050" width="9.109375" style="1" customWidth="1"/>
    <col min="3051" max="3051" width="2.88671875" style="1" customWidth="1"/>
    <col min="3052" max="3052" width="31.5546875" style="1" customWidth="1"/>
    <col min="3053" max="3053" width="8.109375" style="1" customWidth="1"/>
    <col min="3054" max="3054" width="7.33203125" style="1" customWidth="1"/>
    <col min="3055" max="3055" width="6.44140625" style="1" customWidth="1"/>
    <col min="3056" max="3056" width="6.33203125" style="1"/>
    <col min="3057" max="3057" width="2.88671875" style="1" customWidth="1"/>
    <col min="3058" max="3058" width="31.5546875" style="1" customWidth="1"/>
    <col min="3059" max="3059" width="8.109375" style="1" customWidth="1"/>
    <col min="3060" max="3060" width="7.33203125" style="1" customWidth="1"/>
    <col min="3061" max="3061" width="6.44140625" style="1" customWidth="1"/>
    <col min="3062" max="3062" width="6.33203125" style="1"/>
    <col min="3063" max="3064" width="7.5546875" style="1" customWidth="1"/>
    <col min="3065" max="3066" width="7.109375" style="1" customWidth="1"/>
    <col min="3067" max="3067" width="7.44140625" style="1" customWidth="1"/>
    <col min="3068" max="3068" width="7.33203125" style="1" customWidth="1"/>
    <col min="3069" max="3069" width="5.109375" style="1" customWidth="1"/>
    <col min="3070" max="3070" width="4.6640625" style="1" customWidth="1"/>
    <col min="3071" max="3071" width="8.109375" style="1" customWidth="1"/>
    <col min="3072" max="3072" width="8" style="1" customWidth="1"/>
    <col min="3073" max="3073" width="8.109375" style="1" customWidth="1"/>
    <col min="3074" max="3074" width="8.33203125" style="1" customWidth="1"/>
    <col min="3075" max="3306" width="9.109375" style="1" customWidth="1"/>
    <col min="3307" max="3307" width="2.88671875" style="1" customWidth="1"/>
    <col min="3308" max="3308" width="31.5546875" style="1" customWidth="1"/>
    <col min="3309" max="3309" width="8.109375" style="1" customWidth="1"/>
    <col min="3310" max="3310" width="7.33203125" style="1" customWidth="1"/>
    <col min="3311" max="3311" width="6.44140625" style="1" customWidth="1"/>
    <col min="3312" max="3312" width="6.33203125" style="1"/>
    <col min="3313" max="3313" width="2.88671875" style="1" customWidth="1"/>
    <col min="3314" max="3314" width="31.5546875" style="1" customWidth="1"/>
    <col min="3315" max="3315" width="8.109375" style="1" customWidth="1"/>
    <col min="3316" max="3316" width="7.33203125" style="1" customWidth="1"/>
    <col min="3317" max="3317" width="6.44140625" style="1" customWidth="1"/>
    <col min="3318" max="3318" width="6.33203125" style="1"/>
    <col min="3319" max="3320" width="7.5546875" style="1" customWidth="1"/>
    <col min="3321" max="3322" width="7.109375" style="1" customWidth="1"/>
    <col min="3323" max="3323" width="7.44140625" style="1" customWidth="1"/>
    <col min="3324" max="3324" width="7.33203125" style="1" customWidth="1"/>
    <col min="3325" max="3325" width="5.109375" style="1" customWidth="1"/>
    <col min="3326" max="3326" width="4.6640625" style="1" customWidth="1"/>
    <col min="3327" max="3327" width="8.109375" style="1" customWidth="1"/>
    <col min="3328" max="3328" width="8" style="1" customWidth="1"/>
    <col min="3329" max="3329" width="8.109375" style="1" customWidth="1"/>
    <col min="3330" max="3330" width="8.33203125" style="1" customWidth="1"/>
    <col min="3331" max="3562" width="9.109375" style="1" customWidth="1"/>
    <col min="3563" max="3563" width="2.88671875" style="1" customWidth="1"/>
    <col min="3564" max="3564" width="31.5546875" style="1" customWidth="1"/>
    <col min="3565" max="3565" width="8.109375" style="1" customWidth="1"/>
    <col min="3566" max="3566" width="7.33203125" style="1" customWidth="1"/>
    <col min="3567" max="3567" width="6.44140625" style="1" customWidth="1"/>
    <col min="3568" max="3568" width="6.33203125" style="1"/>
    <col min="3569" max="3569" width="2.88671875" style="1" customWidth="1"/>
    <col min="3570" max="3570" width="31.5546875" style="1" customWidth="1"/>
    <col min="3571" max="3571" width="8.109375" style="1" customWidth="1"/>
    <col min="3572" max="3572" width="7.33203125" style="1" customWidth="1"/>
    <col min="3573" max="3573" width="6.44140625" style="1" customWidth="1"/>
    <col min="3574" max="3574" width="6.33203125" style="1"/>
    <col min="3575" max="3576" width="7.5546875" style="1" customWidth="1"/>
    <col min="3577" max="3578" width="7.109375" style="1" customWidth="1"/>
    <col min="3579" max="3579" width="7.44140625" style="1" customWidth="1"/>
    <col min="3580" max="3580" width="7.33203125" style="1" customWidth="1"/>
    <col min="3581" max="3581" width="5.109375" style="1" customWidth="1"/>
    <col min="3582" max="3582" width="4.6640625" style="1" customWidth="1"/>
    <col min="3583" max="3583" width="8.109375" style="1" customWidth="1"/>
    <col min="3584" max="3584" width="8" style="1" customWidth="1"/>
    <col min="3585" max="3585" width="8.109375" style="1" customWidth="1"/>
    <col min="3586" max="3586" width="8.33203125" style="1" customWidth="1"/>
    <col min="3587" max="3818" width="9.109375" style="1" customWidth="1"/>
    <col min="3819" max="3819" width="2.88671875" style="1" customWidth="1"/>
    <col min="3820" max="3820" width="31.5546875" style="1" customWidth="1"/>
    <col min="3821" max="3821" width="8.109375" style="1" customWidth="1"/>
    <col min="3822" max="3822" width="7.33203125" style="1" customWidth="1"/>
    <col min="3823" max="3823" width="6.44140625" style="1" customWidth="1"/>
    <col min="3824" max="3824" width="6.33203125" style="1"/>
    <col min="3825" max="3825" width="2.88671875" style="1" customWidth="1"/>
    <col min="3826" max="3826" width="31.5546875" style="1" customWidth="1"/>
    <col min="3827" max="3827" width="8.109375" style="1" customWidth="1"/>
    <col min="3828" max="3828" width="7.33203125" style="1" customWidth="1"/>
    <col min="3829" max="3829" width="6.44140625" style="1" customWidth="1"/>
    <col min="3830" max="3830" width="6.33203125" style="1"/>
    <col min="3831" max="3832" width="7.5546875" style="1" customWidth="1"/>
    <col min="3833" max="3834" width="7.109375" style="1" customWidth="1"/>
    <col min="3835" max="3835" width="7.44140625" style="1" customWidth="1"/>
    <col min="3836" max="3836" width="7.33203125" style="1" customWidth="1"/>
    <col min="3837" max="3837" width="5.109375" style="1" customWidth="1"/>
    <col min="3838" max="3838" width="4.6640625" style="1" customWidth="1"/>
    <col min="3839" max="3839" width="8.109375" style="1" customWidth="1"/>
    <col min="3840" max="3840" width="8" style="1" customWidth="1"/>
    <col min="3841" max="3841" width="8.109375" style="1" customWidth="1"/>
    <col min="3842" max="3842" width="8.33203125" style="1" customWidth="1"/>
    <col min="3843" max="4074" width="9.109375" style="1" customWidth="1"/>
    <col min="4075" max="4075" width="2.88671875" style="1" customWidth="1"/>
    <col min="4076" max="4076" width="31.5546875" style="1" customWidth="1"/>
    <col min="4077" max="4077" width="8.109375" style="1" customWidth="1"/>
    <col min="4078" max="4078" width="7.33203125" style="1" customWidth="1"/>
    <col min="4079" max="4079" width="6.44140625" style="1" customWidth="1"/>
    <col min="4080" max="4080" width="6.33203125" style="1"/>
    <col min="4081" max="4081" width="2.88671875" style="1" customWidth="1"/>
    <col min="4082" max="4082" width="31.5546875" style="1" customWidth="1"/>
    <col min="4083" max="4083" width="8.109375" style="1" customWidth="1"/>
    <col min="4084" max="4084" width="7.33203125" style="1" customWidth="1"/>
    <col min="4085" max="4085" width="6.44140625" style="1" customWidth="1"/>
    <col min="4086" max="4086" width="6.33203125" style="1"/>
    <col min="4087" max="4088" width="7.5546875" style="1" customWidth="1"/>
    <col min="4089" max="4090" width="7.109375" style="1" customWidth="1"/>
    <col min="4091" max="4091" width="7.44140625" style="1" customWidth="1"/>
    <col min="4092" max="4092" width="7.33203125" style="1" customWidth="1"/>
    <col min="4093" max="4093" width="5.109375" style="1" customWidth="1"/>
    <col min="4094" max="4094" width="4.6640625" style="1" customWidth="1"/>
    <col min="4095" max="4095" width="8.109375" style="1" customWidth="1"/>
    <col min="4096" max="4096" width="8" style="1" customWidth="1"/>
    <col min="4097" max="4097" width="8.109375" style="1" customWidth="1"/>
    <col min="4098" max="4098" width="8.33203125" style="1" customWidth="1"/>
    <col min="4099" max="4330" width="9.109375" style="1" customWidth="1"/>
    <col min="4331" max="4331" width="2.88671875" style="1" customWidth="1"/>
    <col min="4332" max="4332" width="31.5546875" style="1" customWidth="1"/>
    <col min="4333" max="4333" width="8.109375" style="1" customWidth="1"/>
    <col min="4334" max="4334" width="7.33203125" style="1" customWidth="1"/>
    <col min="4335" max="4335" width="6.44140625" style="1" customWidth="1"/>
    <col min="4336" max="4336" width="6.33203125" style="1"/>
    <col min="4337" max="4337" width="2.88671875" style="1" customWidth="1"/>
    <col min="4338" max="4338" width="31.5546875" style="1" customWidth="1"/>
    <col min="4339" max="4339" width="8.109375" style="1" customWidth="1"/>
    <col min="4340" max="4340" width="7.33203125" style="1" customWidth="1"/>
    <col min="4341" max="4341" width="6.44140625" style="1" customWidth="1"/>
    <col min="4342" max="4342" width="6.33203125" style="1"/>
    <col min="4343" max="4344" width="7.5546875" style="1" customWidth="1"/>
    <col min="4345" max="4346" width="7.109375" style="1" customWidth="1"/>
    <col min="4347" max="4347" width="7.44140625" style="1" customWidth="1"/>
    <col min="4348" max="4348" width="7.33203125" style="1" customWidth="1"/>
    <col min="4349" max="4349" width="5.109375" style="1" customWidth="1"/>
    <col min="4350" max="4350" width="4.6640625" style="1" customWidth="1"/>
    <col min="4351" max="4351" width="8.109375" style="1" customWidth="1"/>
    <col min="4352" max="4352" width="8" style="1" customWidth="1"/>
    <col min="4353" max="4353" width="8.109375" style="1" customWidth="1"/>
    <col min="4354" max="4354" width="8.33203125" style="1" customWidth="1"/>
    <col min="4355" max="4586" width="9.109375" style="1" customWidth="1"/>
    <col min="4587" max="4587" width="2.88671875" style="1" customWidth="1"/>
    <col min="4588" max="4588" width="31.5546875" style="1" customWidth="1"/>
    <col min="4589" max="4589" width="8.109375" style="1" customWidth="1"/>
    <col min="4590" max="4590" width="7.33203125" style="1" customWidth="1"/>
    <col min="4591" max="4591" width="6.44140625" style="1" customWidth="1"/>
    <col min="4592" max="4592" width="6.33203125" style="1"/>
    <col min="4593" max="4593" width="2.88671875" style="1" customWidth="1"/>
    <col min="4594" max="4594" width="31.5546875" style="1" customWidth="1"/>
    <col min="4595" max="4595" width="8.109375" style="1" customWidth="1"/>
    <col min="4596" max="4596" width="7.33203125" style="1" customWidth="1"/>
    <col min="4597" max="4597" width="6.44140625" style="1" customWidth="1"/>
    <col min="4598" max="4598" width="6.33203125" style="1"/>
    <col min="4599" max="4600" width="7.5546875" style="1" customWidth="1"/>
    <col min="4601" max="4602" width="7.109375" style="1" customWidth="1"/>
    <col min="4603" max="4603" width="7.44140625" style="1" customWidth="1"/>
    <col min="4604" max="4604" width="7.33203125" style="1" customWidth="1"/>
    <col min="4605" max="4605" width="5.109375" style="1" customWidth="1"/>
    <col min="4606" max="4606" width="4.6640625" style="1" customWidth="1"/>
    <col min="4607" max="4607" width="8.109375" style="1" customWidth="1"/>
    <col min="4608" max="4608" width="8" style="1" customWidth="1"/>
    <col min="4609" max="4609" width="8.109375" style="1" customWidth="1"/>
    <col min="4610" max="4610" width="8.33203125" style="1" customWidth="1"/>
    <col min="4611" max="4842" width="9.109375" style="1" customWidth="1"/>
    <col min="4843" max="4843" width="2.88671875" style="1" customWidth="1"/>
    <col min="4844" max="4844" width="31.5546875" style="1" customWidth="1"/>
    <col min="4845" max="4845" width="8.109375" style="1" customWidth="1"/>
    <col min="4846" max="4846" width="7.33203125" style="1" customWidth="1"/>
    <col min="4847" max="4847" width="6.44140625" style="1" customWidth="1"/>
    <col min="4848" max="4848" width="6.33203125" style="1"/>
    <col min="4849" max="4849" width="2.88671875" style="1" customWidth="1"/>
    <col min="4850" max="4850" width="31.5546875" style="1" customWidth="1"/>
    <col min="4851" max="4851" width="8.109375" style="1" customWidth="1"/>
    <col min="4852" max="4852" width="7.33203125" style="1" customWidth="1"/>
    <col min="4853" max="4853" width="6.44140625" style="1" customWidth="1"/>
    <col min="4854" max="4854" width="6.33203125" style="1"/>
    <col min="4855" max="4856" width="7.5546875" style="1" customWidth="1"/>
    <col min="4857" max="4858" width="7.109375" style="1" customWidth="1"/>
    <col min="4859" max="4859" width="7.44140625" style="1" customWidth="1"/>
    <col min="4860" max="4860" width="7.33203125" style="1" customWidth="1"/>
    <col min="4861" max="4861" width="5.109375" style="1" customWidth="1"/>
    <col min="4862" max="4862" width="4.6640625" style="1" customWidth="1"/>
    <col min="4863" max="4863" width="8.109375" style="1" customWidth="1"/>
    <col min="4864" max="4864" width="8" style="1" customWidth="1"/>
    <col min="4865" max="4865" width="8.109375" style="1" customWidth="1"/>
    <col min="4866" max="4866" width="8.33203125" style="1" customWidth="1"/>
    <col min="4867" max="5098" width="9.109375" style="1" customWidth="1"/>
    <col min="5099" max="5099" width="2.88671875" style="1" customWidth="1"/>
    <col min="5100" max="5100" width="31.5546875" style="1" customWidth="1"/>
    <col min="5101" max="5101" width="8.109375" style="1" customWidth="1"/>
    <col min="5102" max="5102" width="7.33203125" style="1" customWidth="1"/>
    <col min="5103" max="5103" width="6.44140625" style="1" customWidth="1"/>
    <col min="5104" max="5104" width="6.33203125" style="1"/>
    <col min="5105" max="5105" width="2.88671875" style="1" customWidth="1"/>
    <col min="5106" max="5106" width="31.5546875" style="1" customWidth="1"/>
    <col min="5107" max="5107" width="8.109375" style="1" customWidth="1"/>
    <col min="5108" max="5108" width="7.33203125" style="1" customWidth="1"/>
    <col min="5109" max="5109" width="6.44140625" style="1" customWidth="1"/>
    <col min="5110" max="5110" width="6.33203125" style="1"/>
    <col min="5111" max="5112" width="7.5546875" style="1" customWidth="1"/>
    <col min="5113" max="5114" width="7.109375" style="1" customWidth="1"/>
    <col min="5115" max="5115" width="7.44140625" style="1" customWidth="1"/>
    <col min="5116" max="5116" width="7.33203125" style="1" customWidth="1"/>
    <col min="5117" max="5117" width="5.109375" style="1" customWidth="1"/>
    <col min="5118" max="5118" width="4.6640625" style="1" customWidth="1"/>
    <col min="5119" max="5119" width="8.109375" style="1" customWidth="1"/>
    <col min="5120" max="5120" width="8" style="1" customWidth="1"/>
    <col min="5121" max="5121" width="8.109375" style="1" customWidth="1"/>
    <col min="5122" max="5122" width="8.33203125" style="1" customWidth="1"/>
    <col min="5123" max="5354" width="9.109375" style="1" customWidth="1"/>
    <col min="5355" max="5355" width="2.88671875" style="1" customWidth="1"/>
    <col min="5356" max="5356" width="31.5546875" style="1" customWidth="1"/>
    <col min="5357" max="5357" width="8.109375" style="1" customWidth="1"/>
    <col min="5358" max="5358" width="7.33203125" style="1" customWidth="1"/>
    <col min="5359" max="5359" width="6.44140625" style="1" customWidth="1"/>
    <col min="5360" max="5360" width="6.33203125" style="1"/>
    <col min="5361" max="5361" width="2.88671875" style="1" customWidth="1"/>
    <col min="5362" max="5362" width="31.5546875" style="1" customWidth="1"/>
    <col min="5363" max="5363" width="8.109375" style="1" customWidth="1"/>
    <col min="5364" max="5364" width="7.33203125" style="1" customWidth="1"/>
    <col min="5365" max="5365" width="6.44140625" style="1" customWidth="1"/>
    <col min="5366" max="5366" width="6.33203125" style="1"/>
    <col min="5367" max="5368" width="7.5546875" style="1" customWidth="1"/>
    <col min="5369" max="5370" width="7.109375" style="1" customWidth="1"/>
    <col min="5371" max="5371" width="7.44140625" style="1" customWidth="1"/>
    <col min="5372" max="5372" width="7.33203125" style="1" customWidth="1"/>
    <col min="5373" max="5373" width="5.109375" style="1" customWidth="1"/>
    <col min="5374" max="5374" width="4.6640625" style="1" customWidth="1"/>
    <col min="5375" max="5375" width="8.109375" style="1" customWidth="1"/>
    <col min="5376" max="5376" width="8" style="1" customWidth="1"/>
    <col min="5377" max="5377" width="8.109375" style="1" customWidth="1"/>
    <col min="5378" max="5378" width="8.33203125" style="1" customWidth="1"/>
    <col min="5379" max="5610" width="9.109375" style="1" customWidth="1"/>
    <col min="5611" max="5611" width="2.88671875" style="1" customWidth="1"/>
    <col min="5612" max="5612" width="31.5546875" style="1" customWidth="1"/>
    <col min="5613" max="5613" width="8.109375" style="1" customWidth="1"/>
    <col min="5614" max="5614" width="7.33203125" style="1" customWidth="1"/>
    <col min="5615" max="5615" width="6.44140625" style="1" customWidth="1"/>
    <col min="5616" max="5616" width="6.33203125" style="1"/>
    <col min="5617" max="5617" width="2.88671875" style="1" customWidth="1"/>
    <col min="5618" max="5618" width="31.5546875" style="1" customWidth="1"/>
    <col min="5619" max="5619" width="8.109375" style="1" customWidth="1"/>
    <col min="5620" max="5620" width="7.33203125" style="1" customWidth="1"/>
    <col min="5621" max="5621" width="6.44140625" style="1" customWidth="1"/>
    <col min="5622" max="5622" width="6.33203125" style="1"/>
    <col min="5623" max="5624" width="7.5546875" style="1" customWidth="1"/>
    <col min="5625" max="5626" width="7.109375" style="1" customWidth="1"/>
    <col min="5627" max="5627" width="7.44140625" style="1" customWidth="1"/>
    <col min="5628" max="5628" width="7.33203125" style="1" customWidth="1"/>
    <col min="5629" max="5629" width="5.109375" style="1" customWidth="1"/>
    <col min="5630" max="5630" width="4.6640625" style="1" customWidth="1"/>
    <col min="5631" max="5631" width="8.109375" style="1" customWidth="1"/>
    <col min="5632" max="5632" width="8" style="1" customWidth="1"/>
    <col min="5633" max="5633" width="8.109375" style="1" customWidth="1"/>
    <col min="5634" max="5634" width="8.33203125" style="1" customWidth="1"/>
    <col min="5635" max="5866" width="9.109375" style="1" customWidth="1"/>
    <col min="5867" max="5867" width="2.88671875" style="1" customWidth="1"/>
    <col min="5868" max="5868" width="31.5546875" style="1" customWidth="1"/>
    <col min="5869" max="5869" width="8.109375" style="1" customWidth="1"/>
    <col min="5870" max="5870" width="7.33203125" style="1" customWidth="1"/>
    <col min="5871" max="5871" width="6.44140625" style="1" customWidth="1"/>
    <col min="5872" max="5872" width="6.33203125" style="1"/>
    <col min="5873" max="5873" width="2.88671875" style="1" customWidth="1"/>
    <col min="5874" max="5874" width="31.5546875" style="1" customWidth="1"/>
    <col min="5875" max="5875" width="8.109375" style="1" customWidth="1"/>
    <col min="5876" max="5876" width="7.33203125" style="1" customWidth="1"/>
    <col min="5877" max="5877" width="6.44140625" style="1" customWidth="1"/>
    <col min="5878" max="5878" width="6.33203125" style="1"/>
    <col min="5879" max="5880" width="7.5546875" style="1" customWidth="1"/>
    <col min="5881" max="5882" width="7.109375" style="1" customWidth="1"/>
    <col min="5883" max="5883" width="7.44140625" style="1" customWidth="1"/>
    <col min="5884" max="5884" width="7.33203125" style="1" customWidth="1"/>
    <col min="5885" max="5885" width="5.109375" style="1" customWidth="1"/>
    <col min="5886" max="5886" width="4.6640625" style="1" customWidth="1"/>
    <col min="5887" max="5887" width="8.109375" style="1" customWidth="1"/>
    <col min="5888" max="5888" width="8" style="1" customWidth="1"/>
    <col min="5889" max="5889" width="8.109375" style="1" customWidth="1"/>
    <col min="5890" max="5890" width="8.33203125" style="1" customWidth="1"/>
    <col min="5891" max="6122" width="9.109375" style="1" customWidth="1"/>
    <col min="6123" max="6123" width="2.88671875" style="1" customWidth="1"/>
    <col min="6124" max="6124" width="31.5546875" style="1" customWidth="1"/>
    <col min="6125" max="6125" width="8.109375" style="1" customWidth="1"/>
    <col min="6126" max="6126" width="7.33203125" style="1" customWidth="1"/>
    <col min="6127" max="6127" width="6.44140625" style="1" customWidth="1"/>
    <col min="6128" max="6128" width="6.33203125" style="1"/>
    <col min="6129" max="6129" width="2.88671875" style="1" customWidth="1"/>
    <col min="6130" max="6130" width="31.5546875" style="1" customWidth="1"/>
    <col min="6131" max="6131" width="8.109375" style="1" customWidth="1"/>
    <col min="6132" max="6132" width="7.33203125" style="1" customWidth="1"/>
    <col min="6133" max="6133" width="6.44140625" style="1" customWidth="1"/>
    <col min="6134" max="6134" width="6.33203125" style="1"/>
    <col min="6135" max="6136" width="7.5546875" style="1" customWidth="1"/>
    <col min="6137" max="6138" width="7.109375" style="1" customWidth="1"/>
    <col min="6139" max="6139" width="7.44140625" style="1" customWidth="1"/>
    <col min="6140" max="6140" width="7.33203125" style="1" customWidth="1"/>
    <col min="6141" max="6141" width="5.109375" style="1" customWidth="1"/>
    <col min="6142" max="6142" width="4.6640625" style="1" customWidth="1"/>
    <col min="6143" max="6143" width="8.109375" style="1" customWidth="1"/>
    <col min="6144" max="6144" width="8" style="1" customWidth="1"/>
    <col min="6145" max="6145" width="8.109375" style="1" customWidth="1"/>
    <col min="6146" max="6146" width="8.33203125" style="1" customWidth="1"/>
    <col min="6147" max="6378" width="9.109375" style="1" customWidth="1"/>
    <col min="6379" max="6379" width="2.88671875" style="1" customWidth="1"/>
    <col min="6380" max="6380" width="31.5546875" style="1" customWidth="1"/>
    <col min="6381" max="6381" width="8.109375" style="1" customWidth="1"/>
    <col min="6382" max="6382" width="7.33203125" style="1" customWidth="1"/>
    <col min="6383" max="6383" width="6.44140625" style="1" customWidth="1"/>
    <col min="6384" max="6384" width="6.33203125" style="1"/>
    <col min="6385" max="6385" width="2.88671875" style="1" customWidth="1"/>
    <col min="6386" max="6386" width="31.5546875" style="1" customWidth="1"/>
    <col min="6387" max="6387" width="8.109375" style="1" customWidth="1"/>
    <col min="6388" max="6388" width="7.33203125" style="1" customWidth="1"/>
    <col min="6389" max="6389" width="6.44140625" style="1" customWidth="1"/>
    <col min="6390" max="6390" width="6.33203125" style="1"/>
    <col min="6391" max="6392" width="7.5546875" style="1" customWidth="1"/>
    <col min="6393" max="6394" width="7.109375" style="1" customWidth="1"/>
    <col min="6395" max="6395" width="7.44140625" style="1" customWidth="1"/>
    <col min="6396" max="6396" width="7.33203125" style="1" customWidth="1"/>
    <col min="6397" max="6397" width="5.109375" style="1" customWidth="1"/>
    <col min="6398" max="6398" width="4.6640625" style="1" customWidth="1"/>
    <col min="6399" max="6399" width="8.109375" style="1" customWidth="1"/>
    <col min="6400" max="6400" width="8" style="1" customWidth="1"/>
    <col min="6401" max="6401" width="8.109375" style="1" customWidth="1"/>
    <col min="6402" max="6402" width="8.33203125" style="1" customWidth="1"/>
    <col min="6403" max="6634" width="9.109375" style="1" customWidth="1"/>
    <col min="6635" max="6635" width="2.88671875" style="1" customWidth="1"/>
    <col min="6636" max="6636" width="31.5546875" style="1" customWidth="1"/>
    <col min="6637" max="6637" width="8.109375" style="1" customWidth="1"/>
    <col min="6638" max="6638" width="7.33203125" style="1" customWidth="1"/>
    <col min="6639" max="6639" width="6.44140625" style="1" customWidth="1"/>
    <col min="6640" max="6640" width="6.33203125" style="1"/>
    <col min="6641" max="6641" width="2.88671875" style="1" customWidth="1"/>
    <col min="6642" max="6642" width="31.5546875" style="1" customWidth="1"/>
    <col min="6643" max="6643" width="8.109375" style="1" customWidth="1"/>
    <col min="6644" max="6644" width="7.33203125" style="1" customWidth="1"/>
    <col min="6645" max="6645" width="6.44140625" style="1" customWidth="1"/>
    <col min="6646" max="6646" width="6.33203125" style="1"/>
    <col min="6647" max="6648" width="7.5546875" style="1" customWidth="1"/>
    <col min="6649" max="6650" width="7.109375" style="1" customWidth="1"/>
    <col min="6651" max="6651" width="7.44140625" style="1" customWidth="1"/>
    <col min="6652" max="6652" width="7.33203125" style="1" customWidth="1"/>
    <col min="6653" max="6653" width="5.109375" style="1" customWidth="1"/>
    <col min="6654" max="6654" width="4.6640625" style="1" customWidth="1"/>
    <col min="6655" max="6655" width="8.109375" style="1" customWidth="1"/>
    <col min="6656" max="6656" width="8" style="1" customWidth="1"/>
    <col min="6657" max="6657" width="8.109375" style="1" customWidth="1"/>
    <col min="6658" max="6658" width="8.33203125" style="1" customWidth="1"/>
    <col min="6659" max="6890" width="9.109375" style="1" customWidth="1"/>
    <col min="6891" max="6891" width="2.88671875" style="1" customWidth="1"/>
    <col min="6892" max="6892" width="31.5546875" style="1" customWidth="1"/>
    <col min="6893" max="6893" width="8.109375" style="1" customWidth="1"/>
    <col min="6894" max="6894" width="7.33203125" style="1" customWidth="1"/>
    <col min="6895" max="6895" width="6.44140625" style="1" customWidth="1"/>
    <col min="6896" max="6896" width="6.33203125" style="1"/>
    <col min="6897" max="6897" width="2.88671875" style="1" customWidth="1"/>
    <col min="6898" max="6898" width="31.5546875" style="1" customWidth="1"/>
    <col min="6899" max="6899" width="8.109375" style="1" customWidth="1"/>
    <col min="6900" max="6900" width="7.33203125" style="1" customWidth="1"/>
    <col min="6901" max="6901" width="6.44140625" style="1" customWidth="1"/>
    <col min="6902" max="6902" width="6.33203125" style="1"/>
    <col min="6903" max="6904" width="7.5546875" style="1" customWidth="1"/>
    <col min="6905" max="6906" width="7.109375" style="1" customWidth="1"/>
    <col min="6907" max="6907" width="7.44140625" style="1" customWidth="1"/>
    <col min="6908" max="6908" width="7.33203125" style="1" customWidth="1"/>
    <col min="6909" max="6909" width="5.109375" style="1" customWidth="1"/>
    <col min="6910" max="6910" width="4.6640625" style="1" customWidth="1"/>
    <col min="6911" max="6911" width="8.109375" style="1" customWidth="1"/>
    <col min="6912" max="6912" width="8" style="1" customWidth="1"/>
    <col min="6913" max="6913" width="8.109375" style="1" customWidth="1"/>
    <col min="6914" max="6914" width="8.33203125" style="1" customWidth="1"/>
    <col min="6915" max="7146" width="9.109375" style="1" customWidth="1"/>
    <col min="7147" max="7147" width="2.88671875" style="1" customWidth="1"/>
    <col min="7148" max="7148" width="31.5546875" style="1" customWidth="1"/>
    <col min="7149" max="7149" width="8.109375" style="1" customWidth="1"/>
    <col min="7150" max="7150" width="7.33203125" style="1" customWidth="1"/>
    <col min="7151" max="7151" width="6.44140625" style="1" customWidth="1"/>
    <col min="7152" max="7152" width="6.33203125" style="1"/>
    <col min="7153" max="7153" width="2.88671875" style="1" customWidth="1"/>
    <col min="7154" max="7154" width="31.5546875" style="1" customWidth="1"/>
    <col min="7155" max="7155" width="8.109375" style="1" customWidth="1"/>
    <col min="7156" max="7156" width="7.33203125" style="1" customWidth="1"/>
    <col min="7157" max="7157" width="6.44140625" style="1" customWidth="1"/>
    <col min="7158" max="7158" width="6.33203125" style="1"/>
    <col min="7159" max="7160" width="7.5546875" style="1" customWidth="1"/>
    <col min="7161" max="7162" width="7.109375" style="1" customWidth="1"/>
    <col min="7163" max="7163" width="7.44140625" style="1" customWidth="1"/>
    <col min="7164" max="7164" width="7.33203125" style="1" customWidth="1"/>
    <col min="7165" max="7165" width="5.109375" style="1" customWidth="1"/>
    <col min="7166" max="7166" width="4.6640625" style="1" customWidth="1"/>
    <col min="7167" max="7167" width="8.109375" style="1" customWidth="1"/>
    <col min="7168" max="7168" width="8" style="1" customWidth="1"/>
    <col min="7169" max="7169" width="8.109375" style="1" customWidth="1"/>
    <col min="7170" max="7170" width="8.33203125" style="1" customWidth="1"/>
    <col min="7171" max="7402" width="9.109375" style="1" customWidth="1"/>
    <col min="7403" max="7403" width="2.88671875" style="1" customWidth="1"/>
    <col min="7404" max="7404" width="31.5546875" style="1" customWidth="1"/>
    <col min="7405" max="7405" width="8.109375" style="1" customWidth="1"/>
    <col min="7406" max="7406" width="7.33203125" style="1" customWidth="1"/>
    <col min="7407" max="7407" width="6.44140625" style="1" customWidth="1"/>
    <col min="7408" max="7408" width="6.33203125" style="1"/>
    <col min="7409" max="7409" width="2.88671875" style="1" customWidth="1"/>
    <col min="7410" max="7410" width="31.5546875" style="1" customWidth="1"/>
    <col min="7411" max="7411" width="8.109375" style="1" customWidth="1"/>
    <col min="7412" max="7412" width="7.33203125" style="1" customWidth="1"/>
    <col min="7413" max="7413" width="6.44140625" style="1" customWidth="1"/>
    <col min="7414" max="7414" width="6.33203125" style="1"/>
    <col min="7415" max="7416" width="7.5546875" style="1" customWidth="1"/>
    <col min="7417" max="7418" width="7.109375" style="1" customWidth="1"/>
    <col min="7419" max="7419" width="7.44140625" style="1" customWidth="1"/>
    <col min="7420" max="7420" width="7.33203125" style="1" customWidth="1"/>
    <col min="7421" max="7421" width="5.109375" style="1" customWidth="1"/>
    <col min="7422" max="7422" width="4.6640625" style="1" customWidth="1"/>
    <col min="7423" max="7423" width="8.109375" style="1" customWidth="1"/>
    <col min="7424" max="7424" width="8" style="1" customWidth="1"/>
    <col min="7425" max="7425" width="8.109375" style="1" customWidth="1"/>
    <col min="7426" max="7426" width="8.33203125" style="1" customWidth="1"/>
    <col min="7427" max="7658" width="9.109375" style="1" customWidth="1"/>
    <col min="7659" max="7659" width="2.88671875" style="1" customWidth="1"/>
    <col min="7660" max="7660" width="31.5546875" style="1" customWidth="1"/>
    <col min="7661" max="7661" width="8.109375" style="1" customWidth="1"/>
    <col min="7662" max="7662" width="7.33203125" style="1" customWidth="1"/>
    <col min="7663" max="7663" width="6.44140625" style="1" customWidth="1"/>
    <col min="7664" max="7664" width="6.33203125" style="1"/>
    <col min="7665" max="7665" width="2.88671875" style="1" customWidth="1"/>
    <col min="7666" max="7666" width="31.5546875" style="1" customWidth="1"/>
    <col min="7667" max="7667" width="8.109375" style="1" customWidth="1"/>
    <col min="7668" max="7668" width="7.33203125" style="1" customWidth="1"/>
    <col min="7669" max="7669" width="6.44140625" style="1" customWidth="1"/>
    <col min="7670" max="7670" width="6.33203125" style="1"/>
    <col min="7671" max="7672" width="7.5546875" style="1" customWidth="1"/>
    <col min="7673" max="7674" width="7.109375" style="1" customWidth="1"/>
    <col min="7675" max="7675" width="7.44140625" style="1" customWidth="1"/>
    <col min="7676" max="7676" width="7.33203125" style="1" customWidth="1"/>
    <col min="7677" max="7677" width="5.109375" style="1" customWidth="1"/>
    <col min="7678" max="7678" width="4.6640625" style="1" customWidth="1"/>
    <col min="7679" max="7679" width="8.109375" style="1" customWidth="1"/>
    <col min="7680" max="7680" width="8" style="1" customWidth="1"/>
    <col min="7681" max="7681" width="8.109375" style="1" customWidth="1"/>
    <col min="7682" max="7682" width="8.33203125" style="1" customWidth="1"/>
    <col min="7683" max="7914" width="9.109375" style="1" customWidth="1"/>
    <col min="7915" max="7915" width="2.88671875" style="1" customWidth="1"/>
    <col min="7916" max="7916" width="31.5546875" style="1" customWidth="1"/>
    <col min="7917" max="7917" width="8.109375" style="1" customWidth="1"/>
    <col min="7918" max="7918" width="7.33203125" style="1" customWidth="1"/>
    <col min="7919" max="7919" width="6.44140625" style="1" customWidth="1"/>
    <col min="7920" max="7920" width="6.33203125" style="1"/>
    <col min="7921" max="7921" width="2.88671875" style="1" customWidth="1"/>
    <col min="7922" max="7922" width="31.5546875" style="1" customWidth="1"/>
    <col min="7923" max="7923" width="8.109375" style="1" customWidth="1"/>
    <col min="7924" max="7924" width="7.33203125" style="1" customWidth="1"/>
    <col min="7925" max="7925" width="6.44140625" style="1" customWidth="1"/>
    <col min="7926" max="7926" width="6.33203125" style="1"/>
    <col min="7927" max="7928" width="7.5546875" style="1" customWidth="1"/>
    <col min="7929" max="7930" width="7.109375" style="1" customWidth="1"/>
    <col min="7931" max="7931" width="7.44140625" style="1" customWidth="1"/>
    <col min="7932" max="7932" width="7.33203125" style="1" customWidth="1"/>
    <col min="7933" max="7933" width="5.109375" style="1" customWidth="1"/>
    <col min="7934" max="7934" width="4.6640625" style="1" customWidth="1"/>
    <col min="7935" max="7935" width="8.109375" style="1" customWidth="1"/>
    <col min="7936" max="7936" width="8" style="1" customWidth="1"/>
    <col min="7937" max="7937" width="8.109375" style="1" customWidth="1"/>
    <col min="7938" max="7938" width="8.33203125" style="1" customWidth="1"/>
    <col min="7939" max="8170" width="9.109375" style="1" customWidth="1"/>
    <col min="8171" max="8171" width="2.88671875" style="1" customWidth="1"/>
    <col min="8172" max="8172" width="31.5546875" style="1" customWidth="1"/>
    <col min="8173" max="8173" width="8.109375" style="1" customWidth="1"/>
    <col min="8174" max="8174" width="7.33203125" style="1" customWidth="1"/>
    <col min="8175" max="8175" width="6.44140625" style="1" customWidth="1"/>
    <col min="8176" max="8176" width="6.33203125" style="1"/>
    <col min="8177" max="8177" width="2.88671875" style="1" customWidth="1"/>
    <col min="8178" max="8178" width="31.5546875" style="1" customWidth="1"/>
    <col min="8179" max="8179" width="8.109375" style="1" customWidth="1"/>
    <col min="8180" max="8180" width="7.33203125" style="1" customWidth="1"/>
    <col min="8181" max="8181" width="6.44140625" style="1" customWidth="1"/>
    <col min="8182" max="8182" width="6.33203125" style="1"/>
    <col min="8183" max="8184" width="7.5546875" style="1" customWidth="1"/>
    <col min="8185" max="8186" width="7.109375" style="1" customWidth="1"/>
    <col min="8187" max="8187" width="7.44140625" style="1" customWidth="1"/>
    <col min="8188" max="8188" width="7.33203125" style="1" customWidth="1"/>
    <col min="8189" max="8189" width="5.109375" style="1" customWidth="1"/>
    <col min="8190" max="8190" width="4.6640625" style="1" customWidth="1"/>
    <col min="8191" max="8191" width="8.109375" style="1" customWidth="1"/>
    <col min="8192" max="8192" width="8" style="1" customWidth="1"/>
    <col min="8193" max="8193" width="8.109375" style="1" customWidth="1"/>
    <col min="8194" max="8194" width="8.33203125" style="1" customWidth="1"/>
    <col min="8195" max="8426" width="9.109375" style="1" customWidth="1"/>
    <col min="8427" max="8427" width="2.88671875" style="1" customWidth="1"/>
    <col min="8428" max="8428" width="31.5546875" style="1" customWidth="1"/>
    <col min="8429" max="8429" width="8.109375" style="1" customWidth="1"/>
    <col min="8430" max="8430" width="7.33203125" style="1" customWidth="1"/>
    <col min="8431" max="8431" width="6.44140625" style="1" customWidth="1"/>
    <col min="8432" max="8432" width="6.33203125" style="1"/>
    <col min="8433" max="8433" width="2.88671875" style="1" customWidth="1"/>
    <col min="8434" max="8434" width="31.5546875" style="1" customWidth="1"/>
    <col min="8435" max="8435" width="8.109375" style="1" customWidth="1"/>
    <col min="8436" max="8436" width="7.33203125" style="1" customWidth="1"/>
    <col min="8437" max="8437" width="6.44140625" style="1" customWidth="1"/>
    <col min="8438" max="8438" width="6.33203125" style="1"/>
    <col min="8439" max="8440" width="7.5546875" style="1" customWidth="1"/>
    <col min="8441" max="8442" width="7.109375" style="1" customWidth="1"/>
    <col min="8443" max="8443" width="7.44140625" style="1" customWidth="1"/>
    <col min="8444" max="8444" width="7.33203125" style="1" customWidth="1"/>
    <col min="8445" max="8445" width="5.109375" style="1" customWidth="1"/>
    <col min="8446" max="8446" width="4.6640625" style="1" customWidth="1"/>
    <col min="8447" max="8447" width="8.109375" style="1" customWidth="1"/>
    <col min="8448" max="8448" width="8" style="1" customWidth="1"/>
    <col min="8449" max="8449" width="8.109375" style="1" customWidth="1"/>
    <col min="8450" max="8450" width="8.33203125" style="1" customWidth="1"/>
    <col min="8451" max="8682" width="9.109375" style="1" customWidth="1"/>
    <col min="8683" max="8683" width="2.88671875" style="1" customWidth="1"/>
    <col min="8684" max="8684" width="31.5546875" style="1" customWidth="1"/>
    <col min="8685" max="8685" width="8.109375" style="1" customWidth="1"/>
    <col min="8686" max="8686" width="7.33203125" style="1" customWidth="1"/>
    <col min="8687" max="8687" width="6.44140625" style="1" customWidth="1"/>
    <col min="8688" max="8688" width="6.33203125" style="1"/>
    <col min="8689" max="8689" width="2.88671875" style="1" customWidth="1"/>
    <col min="8690" max="8690" width="31.5546875" style="1" customWidth="1"/>
    <col min="8691" max="8691" width="8.109375" style="1" customWidth="1"/>
    <col min="8692" max="8692" width="7.33203125" style="1" customWidth="1"/>
    <col min="8693" max="8693" width="6.44140625" style="1" customWidth="1"/>
    <col min="8694" max="8694" width="6.33203125" style="1"/>
    <col min="8695" max="8696" width="7.5546875" style="1" customWidth="1"/>
    <col min="8697" max="8698" width="7.109375" style="1" customWidth="1"/>
    <col min="8699" max="8699" width="7.44140625" style="1" customWidth="1"/>
    <col min="8700" max="8700" width="7.33203125" style="1" customWidth="1"/>
    <col min="8701" max="8701" width="5.109375" style="1" customWidth="1"/>
    <col min="8702" max="8702" width="4.6640625" style="1" customWidth="1"/>
    <col min="8703" max="8703" width="8.109375" style="1" customWidth="1"/>
    <col min="8704" max="8704" width="8" style="1" customWidth="1"/>
    <col min="8705" max="8705" width="8.109375" style="1" customWidth="1"/>
    <col min="8706" max="8706" width="8.33203125" style="1" customWidth="1"/>
    <col min="8707" max="8938" width="9.109375" style="1" customWidth="1"/>
    <col min="8939" max="8939" width="2.88671875" style="1" customWidth="1"/>
    <col min="8940" max="8940" width="31.5546875" style="1" customWidth="1"/>
    <col min="8941" max="8941" width="8.109375" style="1" customWidth="1"/>
    <col min="8942" max="8942" width="7.33203125" style="1" customWidth="1"/>
    <col min="8943" max="8943" width="6.44140625" style="1" customWidth="1"/>
    <col min="8944" max="8944" width="6.33203125" style="1"/>
    <col min="8945" max="8945" width="2.88671875" style="1" customWidth="1"/>
    <col min="8946" max="8946" width="31.5546875" style="1" customWidth="1"/>
    <col min="8947" max="8947" width="8.109375" style="1" customWidth="1"/>
    <col min="8948" max="8948" width="7.33203125" style="1" customWidth="1"/>
    <col min="8949" max="8949" width="6.44140625" style="1" customWidth="1"/>
    <col min="8950" max="8950" width="6.33203125" style="1"/>
    <col min="8951" max="8952" width="7.5546875" style="1" customWidth="1"/>
    <col min="8953" max="8954" width="7.109375" style="1" customWidth="1"/>
    <col min="8955" max="8955" width="7.44140625" style="1" customWidth="1"/>
    <col min="8956" max="8956" width="7.33203125" style="1" customWidth="1"/>
    <col min="8957" max="8957" width="5.109375" style="1" customWidth="1"/>
    <col min="8958" max="8958" width="4.6640625" style="1" customWidth="1"/>
    <col min="8959" max="8959" width="8.109375" style="1" customWidth="1"/>
    <col min="8960" max="8960" width="8" style="1" customWidth="1"/>
    <col min="8961" max="8961" width="8.109375" style="1" customWidth="1"/>
    <col min="8962" max="8962" width="8.33203125" style="1" customWidth="1"/>
    <col min="8963" max="9194" width="9.109375" style="1" customWidth="1"/>
    <col min="9195" max="9195" width="2.88671875" style="1" customWidth="1"/>
    <col min="9196" max="9196" width="31.5546875" style="1" customWidth="1"/>
    <col min="9197" max="9197" width="8.109375" style="1" customWidth="1"/>
    <col min="9198" max="9198" width="7.33203125" style="1" customWidth="1"/>
    <col min="9199" max="9199" width="6.44140625" style="1" customWidth="1"/>
    <col min="9200" max="9200" width="6.33203125" style="1"/>
    <col min="9201" max="9201" width="2.88671875" style="1" customWidth="1"/>
    <col min="9202" max="9202" width="31.5546875" style="1" customWidth="1"/>
    <col min="9203" max="9203" width="8.109375" style="1" customWidth="1"/>
    <col min="9204" max="9204" width="7.33203125" style="1" customWidth="1"/>
    <col min="9205" max="9205" width="6.44140625" style="1" customWidth="1"/>
    <col min="9206" max="9206" width="6.33203125" style="1"/>
    <col min="9207" max="9208" width="7.5546875" style="1" customWidth="1"/>
    <col min="9209" max="9210" width="7.109375" style="1" customWidth="1"/>
    <col min="9211" max="9211" width="7.44140625" style="1" customWidth="1"/>
    <col min="9212" max="9212" width="7.33203125" style="1" customWidth="1"/>
    <col min="9213" max="9213" width="5.109375" style="1" customWidth="1"/>
    <col min="9214" max="9214" width="4.6640625" style="1" customWidth="1"/>
    <col min="9215" max="9215" width="8.109375" style="1" customWidth="1"/>
    <col min="9216" max="9216" width="8" style="1" customWidth="1"/>
    <col min="9217" max="9217" width="8.109375" style="1" customWidth="1"/>
    <col min="9218" max="9218" width="8.33203125" style="1" customWidth="1"/>
    <col min="9219" max="9450" width="9.109375" style="1" customWidth="1"/>
    <col min="9451" max="9451" width="2.88671875" style="1" customWidth="1"/>
    <col min="9452" max="9452" width="31.5546875" style="1" customWidth="1"/>
    <col min="9453" max="9453" width="8.109375" style="1" customWidth="1"/>
    <col min="9454" max="9454" width="7.33203125" style="1" customWidth="1"/>
    <col min="9455" max="9455" width="6.44140625" style="1" customWidth="1"/>
    <col min="9456" max="9456" width="6.33203125" style="1"/>
    <col min="9457" max="9457" width="2.88671875" style="1" customWidth="1"/>
    <col min="9458" max="9458" width="31.5546875" style="1" customWidth="1"/>
    <col min="9459" max="9459" width="8.109375" style="1" customWidth="1"/>
    <col min="9460" max="9460" width="7.33203125" style="1" customWidth="1"/>
    <col min="9461" max="9461" width="6.44140625" style="1" customWidth="1"/>
    <col min="9462" max="9462" width="6.33203125" style="1"/>
    <col min="9463" max="9464" width="7.5546875" style="1" customWidth="1"/>
    <col min="9465" max="9466" width="7.109375" style="1" customWidth="1"/>
    <col min="9467" max="9467" width="7.44140625" style="1" customWidth="1"/>
    <col min="9468" max="9468" width="7.33203125" style="1" customWidth="1"/>
    <col min="9469" max="9469" width="5.109375" style="1" customWidth="1"/>
    <col min="9470" max="9470" width="4.6640625" style="1" customWidth="1"/>
    <col min="9471" max="9471" width="8.109375" style="1" customWidth="1"/>
    <col min="9472" max="9472" width="8" style="1" customWidth="1"/>
    <col min="9473" max="9473" width="8.109375" style="1" customWidth="1"/>
    <col min="9474" max="9474" width="8.33203125" style="1" customWidth="1"/>
    <col min="9475" max="9706" width="9.109375" style="1" customWidth="1"/>
    <col min="9707" max="9707" width="2.88671875" style="1" customWidth="1"/>
    <col min="9708" max="9708" width="31.5546875" style="1" customWidth="1"/>
    <col min="9709" max="9709" width="8.109375" style="1" customWidth="1"/>
    <col min="9710" max="9710" width="7.33203125" style="1" customWidth="1"/>
    <col min="9711" max="9711" width="6.44140625" style="1" customWidth="1"/>
    <col min="9712" max="9712" width="6.33203125" style="1"/>
    <col min="9713" max="9713" width="2.88671875" style="1" customWidth="1"/>
    <col min="9714" max="9714" width="31.5546875" style="1" customWidth="1"/>
    <col min="9715" max="9715" width="8.109375" style="1" customWidth="1"/>
    <col min="9716" max="9716" width="7.33203125" style="1" customWidth="1"/>
    <col min="9717" max="9717" width="6.44140625" style="1" customWidth="1"/>
    <col min="9718" max="9718" width="6.33203125" style="1"/>
    <col min="9719" max="9720" width="7.5546875" style="1" customWidth="1"/>
    <col min="9721" max="9722" width="7.109375" style="1" customWidth="1"/>
    <col min="9723" max="9723" width="7.44140625" style="1" customWidth="1"/>
    <col min="9724" max="9724" width="7.33203125" style="1" customWidth="1"/>
    <col min="9725" max="9725" width="5.109375" style="1" customWidth="1"/>
    <col min="9726" max="9726" width="4.6640625" style="1" customWidth="1"/>
    <col min="9727" max="9727" width="8.109375" style="1" customWidth="1"/>
    <col min="9728" max="9728" width="8" style="1" customWidth="1"/>
    <col min="9729" max="9729" width="8.109375" style="1" customWidth="1"/>
    <col min="9730" max="9730" width="8.33203125" style="1" customWidth="1"/>
    <col min="9731" max="9962" width="9.109375" style="1" customWidth="1"/>
    <col min="9963" max="9963" width="2.88671875" style="1" customWidth="1"/>
    <col min="9964" max="9964" width="31.5546875" style="1" customWidth="1"/>
    <col min="9965" max="9965" width="8.109375" style="1" customWidth="1"/>
    <col min="9966" max="9966" width="7.33203125" style="1" customWidth="1"/>
    <col min="9967" max="9967" width="6.44140625" style="1" customWidth="1"/>
    <col min="9968" max="9968" width="6.33203125" style="1"/>
    <col min="9969" max="9969" width="2.88671875" style="1" customWidth="1"/>
    <col min="9970" max="9970" width="31.5546875" style="1" customWidth="1"/>
    <col min="9971" max="9971" width="8.109375" style="1" customWidth="1"/>
    <col min="9972" max="9972" width="7.33203125" style="1" customWidth="1"/>
    <col min="9973" max="9973" width="6.44140625" style="1" customWidth="1"/>
    <col min="9974" max="9974" width="6.33203125" style="1"/>
    <col min="9975" max="9976" width="7.5546875" style="1" customWidth="1"/>
    <col min="9977" max="9978" width="7.109375" style="1" customWidth="1"/>
    <col min="9979" max="9979" width="7.44140625" style="1" customWidth="1"/>
    <col min="9980" max="9980" width="7.33203125" style="1" customWidth="1"/>
    <col min="9981" max="9981" width="5.109375" style="1" customWidth="1"/>
    <col min="9982" max="9982" width="4.6640625" style="1" customWidth="1"/>
    <col min="9983" max="9983" width="8.109375" style="1" customWidth="1"/>
    <col min="9984" max="9984" width="8" style="1" customWidth="1"/>
    <col min="9985" max="9985" width="8.109375" style="1" customWidth="1"/>
    <col min="9986" max="9986" width="8.33203125" style="1" customWidth="1"/>
    <col min="9987" max="10218" width="9.109375" style="1" customWidth="1"/>
    <col min="10219" max="10219" width="2.88671875" style="1" customWidth="1"/>
    <col min="10220" max="10220" width="31.5546875" style="1" customWidth="1"/>
    <col min="10221" max="10221" width="8.109375" style="1" customWidth="1"/>
    <col min="10222" max="10222" width="7.33203125" style="1" customWidth="1"/>
    <col min="10223" max="10223" width="6.44140625" style="1" customWidth="1"/>
    <col min="10224" max="10224" width="6.33203125" style="1"/>
    <col min="10225" max="10225" width="2.88671875" style="1" customWidth="1"/>
    <col min="10226" max="10226" width="31.5546875" style="1" customWidth="1"/>
    <col min="10227" max="10227" width="8.109375" style="1" customWidth="1"/>
    <col min="10228" max="10228" width="7.33203125" style="1" customWidth="1"/>
    <col min="10229" max="10229" width="6.44140625" style="1" customWidth="1"/>
    <col min="10230" max="10230" width="6.33203125" style="1"/>
    <col min="10231" max="10232" width="7.5546875" style="1" customWidth="1"/>
    <col min="10233" max="10234" width="7.109375" style="1" customWidth="1"/>
    <col min="10235" max="10235" width="7.44140625" style="1" customWidth="1"/>
    <col min="10236" max="10236" width="7.33203125" style="1" customWidth="1"/>
    <col min="10237" max="10237" width="5.109375" style="1" customWidth="1"/>
    <col min="10238" max="10238" width="4.6640625" style="1" customWidth="1"/>
    <col min="10239" max="10239" width="8.109375" style="1" customWidth="1"/>
    <col min="10240" max="10240" width="8" style="1" customWidth="1"/>
    <col min="10241" max="10241" width="8.109375" style="1" customWidth="1"/>
    <col min="10242" max="10242" width="8.33203125" style="1" customWidth="1"/>
    <col min="10243" max="10474" width="9.109375" style="1" customWidth="1"/>
    <col min="10475" max="10475" width="2.88671875" style="1" customWidth="1"/>
    <col min="10476" max="10476" width="31.5546875" style="1" customWidth="1"/>
    <col min="10477" max="10477" width="8.109375" style="1" customWidth="1"/>
    <col min="10478" max="10478" width="7.33203125" style="1" customWidth="1"/>
    <col min="10479" max="10479" width="6.44140625" style="1" customWidth="1"/>
    <col min="10480" max="10480" width="6.33203125" style="1"/>
    <col min="10481" max="10481" width="2.88671875" style="1" customWidth="1"/>
    <col min="10482" max="10482" width="31.5546875" style="1" customWidth="1"/>
    <col min="10483" max="10483" width="8.109375" style="1" customWidth="1"/>
    <col min="10484" max="10484" width="7.33203125" style="1" customWidth="1"/>
    <col min="10485" max="10485" width="6.44140625" style="1" customWidth="1"/>
    <col min="10486" max="10486" width="6.33203125" style="1"/>
    <col min="10487" max="10488" width="7.5546875" style="1" customWidth="1"/>
    <col min="10489" max="10490" width="7.109375" style="1" customWidth="1"/>
    <col min="10491" max="10491" width="7.44140625" style="1" customWidth="1"/>
    <col min="10492" max="10492" width="7.33203125" style="1" customWidth="1"/>
    <col min="10493" max="10493" width="5.109375" style="1" customWidth="1"/>
    <col min="10494" max="10494" width="4.6640625" style="1" customWidth="1"/>
    <col min="10495" max="10495" width="8.109375" style="1" customWidth="1"/>
    <col min="10496" max="10496" width="8" style="1" customWidth="1"/>
    <col min="10497" max="10497" width="8.109375" style="1" customWidth="1"/>
    <col min="10498" max="10498" width="8.33203125" style="1" customWidth="1"/>
    <col min="10499" max="10730" width="9.109375" style="1" customWidth="1"/>
    <col min="10731" max="10731" width="2.88671875" style="1" customWidth="1"/>
    <col min="10732" max="10732" width="31.5546875" style="1" customWidth="1"/>
    <col min="10733" max="10733" width="8.109375" style="1" customWidth="1"/>
    <col min="10734" max="10734" width="7.33203125" style="1" customWidth="1"/>
    <col min="10735" max="10735" width="6.44140625" style="1" customWidth="1"/>
    <col min="10736" max="10736" width="6.33203125" style="1"/>
    <col min="10737" max="10737" width="2.88671875" style="1" customWidth="1"/>
    <col min="10738" max="10738" width="31.5546875" style="1" customWidth="1"/>
    <col min="10739" max="10739" width="8.109375" style="1" customWidth="1"/>
    <col min="10740" max="10740" width="7.33203125" style="1" customWidth="1"/>
    <col min="10741" max="10741" width="6.44140625" style="1" customWidth="1"/>
    <col min="10742" max="10742" width="6.33203125" style="1"/>
    <col min="10743" max="10744" width="7.5546875" style="1" customWidth="1"/>
    <col min="10745" max="10746" width="7.109375" style="1" customWidth="1"/>
    <col min="10747" max="10747" width="7.44140625" style="1" customWidth="1"/>
    <col min="10748" max="10748" width="7.33203125" style="1" customWidth="1"/>
    <col min="10749" max="10749" width="5.109375" style="1" customWidth="1"/>
    <col min="10750" max="10750" width="4.6640625" style="1" customWidth="1"/>
    <col min="10751" max="10751" width="8.109375" style="1" customWidth="1"/>
    <col min="10752" max="10752" width="8" style="1" customWidth="1"/>
    <col min="10753" max="10753" width="8.109375" style="1" customWidth="1"/>
    <col min="10754" max="10754" width="8.33203125" style="1" customWidth="1"/>
    <col min="10755" max="10986" width="9.109375" style="1" customWidth="1"/>
    <col min="10987" max="10987" width="2.88671875" style="1" customWidth="1"/>
    <col min="10988" max="10988" width="31.5546875" style="1" customWidth="1"/>
    <col min="10989" max="10989" width="8.109375" style="1" customWidth="1"/>
    <col min="10990" max="10990" width="7.33203125" style="1" customWidth="1"/>
    <col min="10991" max="10991" width="6.44140625" style="1" customWidth="1"/>
    <col min="10992" max="10992" width="6.33203125" style="1"/>
    <col min="10993" max="10993" width="2.88671875" style="1" customWidth="1"/>
    <col min="10994" max="10994" width="31.5546875" style="1" customWidth="1"/>
    <col min="10995" max="10995" width="8.109375" style="1" customWidth="1"/>
    <col min="10996" max="10996" width="7.33203125" style="1" customWidth="1"/>
    <col min="10997" max="10997" width="6.44140625" style="1" customWidth="1"/>
    <col min="10998" max="10998" width="6.33203125" style="1"/>
    <col min="10999" max="11000" width="7.5546875" style="1" customWidth="1"/>
    <col min="11001" max="11002" width="7.109375" style="1" customWidth="1"/>
    <col min="11003" max="11003" width="7.44140625" style="1" customWidth="1"/>
    <col min="11004" max="11004" width="7.33203125" style="1" customWidth="1"/>
    <col min="11005" max="11005" width="5.109375" style="1" customWidth="1"/>
    <col min="11006" max="11006" width="4.6640625" style="1" customWidth="1"/>
    <col min="11007" max="11007" width="8.109375" style="1" customWidth="1"/>
    <col min="11008" max="11008" width="8" style="1" customWidth="1"/>
    <col min="11009" max="11009" width="8.109375" style="1" customWidth="1"/>
    <col min="11010" max="11010" width="8.33203125" style="1" customWidth="1"/>
    <col min="11011" max="11242" width="9.109375" style="1" customWidth="1"/>
    <col min="11243" max="11243" width="2.88671875" style="1" customWidth="1"/>
    <col min="11244" max="11244" width="31.5546875" style="1" customWidth="1"/>
    <col min="11245" max="11245" width="8.109375" style="1" customWidth="1"/>
    <col min="11246" max="11246" width="7.33203125" style="1" customWidth="1"/>
    <col min="11247" max="11247" width="6.44140625" style="1" customWidth="1"/>
    <col min="11248" max="11248" width="6.33203125" style="1"/>
    <col min="11249" max="11249" width="2.88671875" style="1" customWidth="1"/>
    <col min="11250" max="11250" width="31.5546875" style="1" customWidth="1"/>
    <col min="11251" max="11251" width="8.109375" style="1" customWidth="1"/>
    <col min="11252" max="11252" width="7.33203125" style="1" customWidth="1"/>
    <col min="11253" max="11253" width="6.44140625" style="1" customWidth="1"/>
    <col min="11254" max="11254" width="6.33203125" style="1"/>
    <col min="11255" max="11256" width="7.5546875" style="1" customWidth="1"/>
    <col min="11257" max="11258" width="7.109375" style="1" customWidth="1"/>
    <col min="11259" max="11259" width="7.44140625" style="1" customWidth="1"/>
    <col min="11260" max="11260" width="7.33203125" style="1" customWidth="1"/>
    <col min="11261" max="11261" width="5.109375" style="1" customWidth="1"/>
    <col min="11262" max="11262" width="4.6640625" style="1" customWidth="1"/>
    <col min="11263" max="11263" width="8.109375" style="1" customWidth="1"/>
    <col min="11264" max="11264" width="8" style="1" customWidth="1"/>
    <col min="11265" max="11265" width="8.109375" style="1" customWidth="1"/>
    <col min="11266" max="11266" width="8.33203125" style="1" customWidth="1"/>
    <col min="11267" max="11498" width="9.109375" style="1" customWidth="1"/>
    <col min="11499" max="11499" width="2.88671875" style="1" customWidth="1"/>
    <col min="11500" max="11500" width="31.5546875" style="1" customWidth="1"/>
    <col min="11501" max="11501" width="8.109375" style="1" customWidth="1"/>
    <col min="11502" max="11502" width="7.33203125" style="1" customWidth="1"/>
    <col min="11503" max="11503" width="6.44140625" style="1" customWidth="1"/>
    <col min="11504" max="11504" width="6.33203125" style="1"/>
    <col min="11505" max="11505" width="2.88671875" style="1" customWidth="1"/>
    <col min="11506" max="11506" width="31.5546875" style="1" customWidth="1"/>
    <col min="11507" max="11507" width="8.109375" style="1" customWidth="1"/>
    <col min="11508" max="11508" width="7.33203125" style="1" customWidth="1"/>
    <col min="11509" max="11509" width="6.44140625" style="1" customWidth="1"/>
    <col min="11510" max="11510" width="6.33203125" style="1"/>
    <col min="11511" max="11512" width="7.5546875" style="1" customWidth="1"/>
    <col min="11513" max="11514" width="7.109375" style="1" customWidth="1"/>
    <col min="11515" max="11515" width="7.44140625" style="1" customWidth="1"/>
    <col min="11516" max="11516" width="7.33203125" style="1" customWidth="1"/>
    <col min="11517" max="11517" width="5.109375" style="1" customWidth="1"/>
    <col min="11518" max="11518" width="4.6640625" style="1" customWidth="1"/>
    <col min="11519" max="11519" width="8.109375" style="1" customWidth="1"/>
    <col min="11520" max="11520" width="8" style="1" customWidth="1"/>
    <col min="11521" max="11521" width="8.109375" style="1" customWidth="1"/>
    <col min="11522" max="11522" width="8.33203125" style="1" customWidth="1"/>
    <col min="11523" max="11754" width="9.109375" style="1" customWidth="1"/>
    <col min="11755" max="11755" width="2.88671875" style="1" customWidth="1"/>
    <col min="11756" max="11756" width="31.5546875" style="1" customWidth="1"/>
    <col min="11757" max="11757" width="8.109375" style="1" customWidth="1"/>
    <col min="11758" max="11758" width="7.33203125" style="1" customWidth="1"/>
    <col min="11759" max="11759" width="6.44140625" style="1" customWidth="1"/>
    <col min="11760" max="11760" width="6.33203125" style="1"/>
    <col min="11761" max="11761" width="2.88671875" style="1" customWidth="1"/>
    <col min="11762" max="11762" width="31.5546875" style="1" customWidth="1"/>
    <col min="11763" max="11763" width="8.109375" style="1" customWidth="1"/>
    <col min="11764" max="11764" width="7.33203125" style="1" customWidth="1"/>
    <col min="11765" max="11765" width="6.44140625" style="1" customWidth="1"/>
    <col min="11766" max="11766" width="6.33203125" style="1"/>
    <col min="11767" max="11768" width="7.5546875" style="1" customWidth="1"/>
    <col min="11769" max="11770" width="7.109375" style="1" customWidth="1"/>
    <col min="11771" max="11771" width="7.44140625" style="1" customWidth="1"/>
    <col min="11772" max="11772" width="7.33203125" style="1" customWidth="1"/>
    <col min="11773" max="11773" width="5.109375" style="1" customWidth="1"/>
    <col min="11774" max="11774" width="4.6640625" style="1" customWidth="1"/>
    <col min="11775" max="11775" width="8.109375" style="1" customWidth="1"/>
    <col min="11776" max="11776" width="8" style="1" customWidth="1"/>
    <col min="11777" max="11777" width="8.109375" style="1" customWidth="1"/>
    <col min="11778" max="11778" width="8.33203125" style="1" customWidth="1"/>
    <col min="11779" max="12010" width="9.109375" style="1" customWidth="1"/>
    <col min="12011" max="12011" width="2.88671875" style="1" customWidth="1"/>
    <col min="12012" max="12012" width="31.5546875" style="1" customWidth="1"/>
    <col min="12013" max="12013" width="8.109375" style="1" customWidth="1"/>
    <col min="12014" max="12014" width="7.33203125" style="1" customWidth="1"/>
    <col min="12015" max="12015" width="6.44140625" style="1" customWidth="1"/>
    <col min="12016" max="12016" width="6.33203125" style="1"/>
    <col min="12017" max="12017" width="2.88671875" style="1" customWidth="1"/>
    <col min="12018" max="12018" width="31.5546875" style="1" customWidth="1"/>
    <col min="12019" max="12019" width="8.109375" style="1" customWidth="1"/>
    <col min="12020" max="12020" width="7.33203125" style="1" customWidth="1"/>
    <col min="12021" max="12021" width="6.44140625" style="1" customWidth="1"/>
    <col min="12022" max="12022" width="6.33203125" style="1"/>
    <col min="12023" max="12024" width="7.5546875" style="1" customWidth="1"/>
    <col min="12025" max="12026" width="7.109375" style="1" customWidth="1"/>
    <col min="12027" max="12027" width="7.44140625" style="1" customWidth="1"/>
    <col min="12028" max="12028" width="7.33203125" style="1" customWidth="1"/>
    <col min="12029" max="12029" width="5.109375" style="1" customWidth="1"/>
    <col min="12030" max="12030" width="4.6640625" style="1" customWidth="1"/>
    <col min="12031" max="12031" width="8.109375" style="1" customWidth="1"/>
    <col min="12032" max="12032" width="8" style="1" customWidth="1"/>
    <col min="12033" max="12033" width="8.109375" style="1" customWidth="1"/>
    <col min="12034" max="12034" width="8.33203125" style="1" customWidth="1"/>
    <col min="12035" max="12266" width="9.109375" style="1" customWidth="1"/>
    <col min="12267" max="12267" width="2.88671875" style="1" customWidth="1"/>
    <col min="12268" max="12268" width="31.5546875" style="1" customWidth="1"/>
    <col min="12269" max="12269" width="8.109375" style="1" customWidth="1"/>
    <col min="12270" max="12270" width="7.33203125" style="1" customWidth="1"/>
    <col min="12271" max="12271" width="6.44140625" style="1" customWidth="1"/>
    <col min="12272" max="12272" width="6.33203125" style="1"/>
    <col min="12273" max="12273" width="2.88671875" style="1" customWidth="1"/>
    <col min="12274" max="12274" width="31.5546875" style="1" customWidth="1"/>
    <col min="12275" max="12275" width="8.109375" style="1" customWidth="1"/>
    <col min="12276" max="12276" width="7.33203125" style="1" customWidth="1"/>
    <col min="12277" max="12277" width="6.44140625" style="1" customWidth="1"/>
    <col min="12278" max="12278" width="6.33203125" style="1"/>
    <col min="12279" max="12280" width="7.5546875" style="1" customWidth="1"/>
    <col min="12281" max="12282" width="7.109375" style="1" customWidth="1"/>
    <col min="12283" max="12283" width="7.44140625" style="1" customWidth="1"/>
    <col min="12284" max="12284" width="7.33203125" style="1" customWidth="1"/>
    <col min="12285" max="12285" width="5.109375" style="1" customWidth="1"/>
    <col min="12286" max="12286" width="4.6640625" style="1" customWidth="1"/>
    <col min="12287" max="12287" width="8.109375" style="1" customWidth="1"/>
    <col min="12288" max="12288" width="8" style="1" customWidth="1"/>
    <col min="12289" max="12289" width="8.109375" style="1" customWidth="1"/>
    <col min="12290" max="12290" width="8.33203125" style="1" customWidth="1"/>
    <col min="12291" max="12522" width="9.109375" style="1" customWidth="1"/>
    <col min="12523" max="12523" width="2.88671875" style="1" customWidth="1"/>
    <col min="12524" max="12524" width="31.5546875" style="1" customWidth="1"/>
    <col min="12525" max="12525" width="8.109375" style="1" customWidth="1"/>
    <col min="12526" max="12526" width="7.33203125" style="1" customWidth="1"/>
    <col min="12527" max="12527" width="6.44140625" style="1" customWidth="1"/>
    <col min="12528" max="12528" width="6.33203125" style="1"/>
    <col min="12529" max="12529" width="2.88671875" style="1" customWidth="1"/>
    <col min="12530" max="12530" width="31.5546875" style="1" customWidth="1"/>
    <col min="12531" max="12531" width="8.109375" style="1" customWidth="1"/>
    <col min="12532" max="12532" width="7.33203125" style="1" customWidth="1"/>
    <col min="12533" max="12533" width="6.44140625" style="1" customWidth="1"/>
    <col min="12534" max="12534" width="6.33203125" style="1"/>
    <col min="12535" max="12536" width="7.5546875" style="1" customWidth="1"/>
    <col min="12537" max="12538" width="7.109375" style="1" customWidth="1"/>
    <col min="12539" max="12539" width="7.44140625" style="1" customWidth="1"/>
    <col min="12540" max="12540" width="7.33203125" style="1" customWidth="1"/>
    <col min="12541" max="12541" width="5.109375" style="1" customWidth="1"/>
    <col min="12542" max="12542" width="4.6640625" style="1" customWidth="1"/>
    <col min="12543" max="12543" width="8.109375" style="1" customWidth="1"/>
    <col min="12544" max="12544" width="8" style="1" customWidth="1"/>
    <col min="12545" max="12545" width="8.109375" style="1" customWidth="1"/>
    <col min="12546" max="12546" width="8.33203125" style="1" customWidth="1"/>
    <col min="12547" max="12778" width="9.109375" style="1" customWidth="1"/>
    <col min="12779" max="12779" width="2.88671875" style="1" customWidth="1"/>
    <col min="12780" max="12780" width="31.5546875" style="1" customWidth="1"/>
    <col min="12781" max="12781" width="8.109375" style="1" customWidth="1"/>
    <col min="12782" max="12782" width="7.33203125" style="1" customWidth="1"/>
    <col min="12783" max="12783" width="6.44140625" style="1" customWidth="1"/>
    <col min="12784" max="12784" width="6.33203125" style="1"/>
    <col min="12785" max="12785" width="2.88671875" style="1" customWidth="1"/>
    <col min="12786" max="12786" width="31.5546875" style="1" customWidth="1"/>
    <col min="12787" max="12787" width="8.109375" style="1" customWidth="1"/>
    <col min="12788" max="12788" width="7.33203125" style="1" customWidth="1"/>
    <col min="12789" max="12789" width="6.44140625" style="1" customWidth="1"/>
    <col min="12790" max="12790" width="6.33203125" style="1"/>
    <col min="12791" max="12792" width="7.5546875" style="1" customWidth="1"/>
    <col min="12793" max="12794" width="7.109375" style="1" customWidth="1"/>
    <col min="12795" max="12795" width="7.44140625" style="1" customWidth="1"/>
    <col min="12796" max="12796" width="7.33203125" style="1" customWidth="1"/>
    <col min="12797" max="12797" width="5.109375" style="1" customWidth="1"/>
    <col min="12798" max="12798" width="4.6640625" style="1" customWidth="1"/>
    <col min="12799" max="12799" width="8.109375" style="1" customWidth="1"/>
    <col min="12800" max="12800" width="8" style="1" customWidth="1"/>
    <col min="12801" max="12801" width="8.109375" style="1" customWidth="1"/>
    <col min="12802" max="12802" width="8.33203125" style="1" customWidth="1"/>
    <col min="12803" max="13034" width="9.109375" style="1" customWidth="1"/>
    <col min="13035" max="13035" width="2.88671875" style="1" customWidth="1"/>
    <col min="13036" max="13036" width="31.5546875" style="1" customWidth="1"/>
    <col min="13037" max="13037" width="8.109375" style="1" customWidth="1"/>
    <col min="13038" max="13038" width="7.33203125" style="1" customWidth="1"/>
    <col min="13039" max="13039" width="6.44140625" style="1" customWidth="1"/>
    <col min="13040" max="13040" width="6.33203125" style="1"/>
    <col min="13041" max="13041" width="2.88671875" style="1" customWidth="1"/>
    <col min="13042" max="13042" width="31.5546875" style="1" customWidth="1"/>
    <col min="13043" max="13043" width="8.109375" style="1" customWidth="1"/>
    <col min="13044" max="13044" width="7.33203125" style="1" customWidth="1"/>
    <col min="13045" max="13045" width="6.44140625" style="1" customWidth="1"/>
    <col min="13046" max="13046" width="6.33203125" style="1"/>
    <col min="13047" max="13048" width="7.5546875" style="1" customWidth="1"/>
    <col min="13049" max="13050" width="7.109375" style="1" customWidth="1"/>
    <col min="13051" max="13051" width="7.44140625" style="1" customWidth="1"/>
    <col min="13052" max="13052" width="7.33203125" style="1" customWidth="1"/>
    <col min="13053" max="13053" width="5.109375" style="1" customWidth="1"/>
    <col min="13054" max="13054" width="4.6640625" style="1" customWidth="1"/>
    <col min="13055" max="13055" width="8.109375" style="1" customWidth="1"/>
    <col min="13056" max="13056" width="8" style="1" customWidth="1"/>
    <col min="13057" max="13057" width="8.109375" style="1" customWidth="1"/>
    <col min="13058" max="13058" width="8.33203125" style="1" customWidth="1"/>
    <col min="13059" max="13290" width="9.109375" style="1" customWidth="1"/>
    <col min="13291" max="13291" width="2.88671875" style="1" customWidth="1"/>
    <col min="13292" max="13292" width="31.5546875" style="1" customWidth="1"/>
    <col min="13293" max="13293" width="8.109375" style="1" customWidth="1"/>
    <col min="13294" max="13294" width="7.33203125" style="1" customWidth="1"/>
    <col min="13295" max="13295" width="6.44140625" style="1" customWidth="1"/>
    <col min="13296" max="13296" width="6.33203125" style="1"/>
    <col min="13297" max="13297" width="2.88671875" style="1" customWidth="1"/>
    <col min="13298" max="13298" width="31.5546875" style="1" customWidth="1"/>
    <col min="13299" max="13299" width="8.109375" style="1" customWidth="1"/>
    <col min="13300" max="13300" width="7.33203125" style="1" customWidth="1"/>
    <col min="13301" max="13301" width="6.44140625" style="1" customWidth="1"/>
    <col min="13302" max="13302" width="6.33203125" style="1"/>
    <col min="13303" max="13304" width="7.5546875" style="1" customWidth="1"/>
    <col min="13305" max="13306" width="7.109375" style="1" customWidth="1"/>
    <col min="13307" max="13307" width="7.44140625" style="1" customWidth="1"/>
    <col min="13308" max="13308" width="7.33203125" style="1" customWidth="1"/>
    <col min="13309" max="13309" width="5.109375" style="1" customWidth="1"/>
    <col min="13310" max="13310" width="4.6640625" style="1" customWidth="1"/>
    <col min="13311" max="13311" width="8.109375" style="1" customWidth="1"/>
    <col min="13312" max="13312" width="8" style="1" customWidth="1"/>
    <col min="13313" max="13313" width="8.109375" style="1" customWidth="1"/>
    <col min="13314" max="13314" width="8.33203125" style="1" customWidth="1"/>
    <col min="13315" max="13546" width="9.109375" style="1" customWidth="1"/>
    <col min="13547" max="13547" width="2.88671875" style="1" customWidth="1"/>
    <col min="13548" max="13548" width="31.5546875" style="1" customWidth="1"/>
    <col min="13549" max="13549" width="8.109375" style="1" customWidth="1"/>
    <col min="13550" max="13550" width="7.33203125" style="1" customWidth="1"/>
    <col min="13551" max="13551" width="6.44140625" style="1" customWidth="1"/>
    <col min="13552" max="13552" width="6.33203125" style="1"/>
    <col min="13553" max="13553" width="2.88671875" style="1" customWidth="1"/>
    <col min="13554" max="13554" width="31.5546875" style="1" customWidth="1"/>
    <col min="13555" max="13555" width="8.109375" style="1" customWidth="1"/>
    <col min="13556" max="13556" width="7.33203125" style="1" customWidth="1"/>
    <col min="13557" max="13557" width="6.44140625" style="1" customWidth="1"/>
    <col min="13558" max="13558" width="6.33203125" style="1"/>
    <col min="13559" max="13560" width="7.5546875" style="1" customWidth="1"/>
    <col min="13561" max="13562" width="7.109375" style="1" customWidth="1"/>
    <col min="13563" max="13563" width="7.44140625" style="1" customWidth="1"/>
    <col min="13564" max="13564" width="7.33203125" style="1" customWidth="1"/>
    <col min="13565" max="13565" width="5.109375" style="1" customWidth="1"/>
    <col min="13566" max="13566" width="4.6640625" style="1" customWidth="1"/>
    <col min="13567" max="13567" width="8.109375" style="1" customWidth="1"/>
    <col min="13568" max="13568" width="8" style="1" customWidth="1"/>
    <col min="13569" max="13569" width="8.109375" style="1" customWidth="1"/>
    <col min="13570" max="13570" width="8.33203125" style="1" customWidth="1"/>
    <col min="13571" max="13802" width="9.109375" style="1" customWidth="1"/>
    <col min="13803" max="13803" width="2.88671875" style="1" customWidth="1"/>
    <col min="13804" max="13804" width="31.5546875" style="1" customWidth="1"/>
    <col min="13805" max="13805" width="8.109375" style="1" customWidth="1"/>
    <col min="13806" max="13806" width="7.33203125" style="1" customWidth="1"/>
    <col min="13807" max="13807" width="6.44140625" style="1" customWidth="1"/>
    <col min="13808" max="13808" width="6.33203125" style="1"/>
    <col min="13809" max="13809" width="2.88671875" style="1" customWidth="1"/>
    <col min="13810" max="13810" width="31.5546875" style="1" customWidth="1"/>
    <col min="13811" max="13811" width="8.109375" style="1" customWidth="1"/>
    <col min="13812" max="13812" width="7.33203125" style="1" customWidth="1"/>
    <col min="13813" max="13813" width="6.44140625" style="1" customWidth="1"/>
    <col min="13814" max="13814" width="6.33203125" style="1"/>
    <col min="13815" max="13816" width="7.5546875" style="1" customWidth="1"/>
    <col min="13817" max="13818" width="7.109375" style="1" customWidth="1"/>
    <col min="13819" max="13819" width="7.44140625" style="1" customWidth="1"/>
    <col min="13820" max="13820" width="7.33203125" style="1" customWidth="1"/>
    <col min="13821" max="13821" width="5.109375" style="1" customWidth="1"/>
    <col min="13822" max="13822" width="4.6640625" style="1" customWidth="1"/>
    <col min="13823" max="13823" width="8.109375" style="1" customWidth="1"/>
    <col min="13824" max="13824" width="8" style="1" customWidth="1"/>
    <col min="13825" max="13825" width="8.109375" style="1" customWidth="1"/>
    <col min="13826" max="13826" width="8.33203125" style="1" customWidth="1"/>
    <col min="13827" max="14058" width="9.109375" style="1" customWidth="1"/>
    <col min="14059" max="14059" width="2.88671875" style="1" customWidth="1"/>
    <col min="14060" max="14060" width="31.5546875" style="1" customWidth="1"/>
    <col min="14061" max="14061" width="8.109375" style="1" customWidth="1"/>
    <col min="14062" max="14062" width="7.33203125" style="1" customWidth="1"/>
    <col min="14063" max="14063" width="6.44140625" style="1" customWidth="1"/>
    <col min="14064" max="14064" width="6.33203125" style="1"/>
    <col min="14065" max="14065" width="2.88671875" style="1" customWidth="1"/>
    <col min="14066" max="14066" width="31.5546875" style="1" customWidth="1"/>
    <col min="14067" max="14067" width="8.109375" style="1" customWidth="1"/>
    <col min="14068" max="14068" width="7.33203125" style="1" customWidth="1"/>
    <col min="14069" max="14069" width="6.44140625" style="1" customWidth="1"/>
    <col min="14070" max="14070" width="6.33203125" style="1"/>
    <col min="14071" max="14072" width="7.5546875" style="1" customWidth="1"/>
    <col min="14073" max="14074" width="7.109375" style="1" customWidth="1"/>
    <col min="14075" max="14075" width="7.44140625" style="1" customWidth="1"/>
    <col min="14076" max="14076" width="7.33203125" style="1" customWidth="1"/>
    <col min="14077" max="14077" width="5.109375" style="1" customWidth="1"/>
    <col min="14078" max="14078" width="4.6640625" style="1" customWidth="1"/>
    <col min="14079" max="14079" width="8.109375" style="1" customWidth="1"/>
    <col min="14080" max="14080" width="8" style="1" customWidth="1"/>
    <col min="14081" max="14081" width="8.109375" style="1" customWidth="1"/>
    <col min="14082" max="14082" width="8.33203125" style="1" customWidth="1"/>
    <col min="14083" max="14314" width="9.109375" style="1" customWidth="1"/>
    <col min="14315" max="14315" width="2.88671875" style="1" customWidth="1"/>
    <col min="14316" max="14316" width="31.5546875" style="1" customWidth="1"/>
    <col min="14317" max="14317" width="8.109375" style="1" customWidth="1"/>
    <col min="14318" max="14318" width="7.33203125" style="1" customWidth="1"/>
    <col min="14319" max="14319" width="6.44140625" style="1" customWidth="1"/>
    <col min="14320" max="14320" width="6.33203125" style="1"/>
    <col min="14321" max="14321" width="2.88671875" style="1" customWidth="1"/>
    <col min="14322" max="14322" width="31.5546875" style="1" customWidth="1"/>
    <col min="14323" max="14323" width="8.109375" style="1" customWidth="1"/>
    <col min="14324" max="14324" width="7.33203125" style="1" customWidth="1"/>
    <col min="14325" max="14325" width="6.44140625" style="1" customWidth="1"/>
    <col min="14326" max="14326" width="6.33203125" style="1"/>
    <col min="14327" max="14328" width="7.5546875" style="1" customWidth="1"/>
    <col min="14329" max="14330" width="7.109375" style="1" customWidth="1"/>
    <col min="14331" max="14331" width="7.44140625" style="1" customWidth="1"/>
    <col min="14332" max="14332" width="7.33203125" style="1" customWidth="1"/>
    <col min="14333" max="14333" width="5.109375" style="1" customWidth="1"/>
    <col min="14334" max="14334" width="4.6640625" style="1" customWidth="1"/>
    <col min="14335" max="14335" width="8.109375" style="1" customWidth="1"/>
    <col min="14336" max="14336" width="8" style="1" customWidth="1"/>
    <col min="14337" max="14337" width="8.109375" style="1" customWidth="1"/>
    <col min="14338" max="14338" width="8.33203125" style="1" customWidth="1"/>
    <col min="14339" max="14570" width="9.109375" style="1" customWidth="1"/>
    <col min="14571" max="14571" width="2.88671875" style="1" customWidth="1"/>
    <col min="14572" max="14572" width="31.5546875" style="1" customWidth="1"/>
    <col min="14573" max="14573" width="8.109375" style="1" customWidth="1"/>
    <col min="14574" max="14574" width="7.33203125" style="1" customWidth="1"/>
    <col min="14575" max="14575" width="6.44140625" style="1" customWidth="1"/>
    <col min="14576" max="14576" width="6.33203125" style="1"/>
    <col min="14577" max="14577" width="2.88671875" style="1" customWidth="1"/>
    <col min="14578" max="14578" width="31.5546875" style="1" customWidth="1"/>
    <col min="14579" max="14579" width="8.109375" style="1" customWidth="1"/>
    <col min="14580" max="14580" width="7.33203125" style="1" customWidth="1"/>
    <col min="14581" max="14581" width="6.44140625" style="1" customWidth="1"/>
    <col min="14582" max="14582" width="6.33203125" style="1"/>
    <col min="14583" max="14584" width="7.5546875" style="1" customWidth="1"/>
    <col min="14585" max="14586" width="7.109375" style="1" customWidth="1"/>
    <col min="14587" max="14587" width="7.44140625" style="1" customWidth="1"/>
    <col min="14588" max="14588" width="7.33203125" style="1" customWidth="1"/>
    <col min="14589" max="14589" width="5.109375" style="1" customWidth="1"/>
    <col min="14590" max="14590" width="4.6640625" style="1" customWidth="1"/>
    <col min="14591" max="14591" width="8.109375" style="1" customWidth="1"/>
    <col min="14592" max="14592" width="8" style="1" customWidth="1"/>
    <col min="14593" max="14593" width="8.109375" style="1" customWidth="1"/>
    <col min="14594" max="14594" width="8.33203125" style="1" customWidth="1"/>
    <col min="14595" max="14826" width="9.109375" style="1" customWidth="1"/>
    <col min="14827" max="14827" width="2.88671875" style="1" customWidth="1"/>
    <col min="14828" max="14828" width="31.5546875" style="1" customWidth="1"/>
    <col min="14829" max="14829" width="8.109375" style="1" customWidth="1"/>
    <col min="14830" max="14830" width="7.33203125" style="1" customWidth="1"/>
    <col min="14831" max="14831" width="6.44140625" style="1" customWidth="1"/>
    <col min="14832" max="14832" width="6.33203125" style="1"/>
    <col min="14833" max="14833" width="2.88671875" style="1" customWidth="1"/>
    <col min="14834" max="14834" width="31.5546875" style="1" customWidth="1"/>
    <col min="14835" max="14835" width="8.109375" style="1" customWidth="1"/>
    <col min="14836" max="14836" width="7.33203125" style="1" customWidth="1"/>
    <col min="14837" max="14837" width="6.44140625" style="1" customWidth="1"/>
    <col min="14838" max="14838" width="6.33203125" style="1"/>
    <col min="14839" max="14840" width="7.5546875" style="1" customWidth="1"/>
    <col min="14841" max="14842" width="7.109375" style="1" customWidth="1"/>
    <col min="14843" max="14843" width="7.44140625" style="1" customWidth="1"/>
    <col min="14844" max="14844" width="7.33203125" style="1" customWidth="1"/>
    <col min="14845" max="14845" width="5.109375" style="1" customWidth="1"/>
    <col min="14846" max="14846" width="4.6640625" style="1" customWidth="1"/>
    <col min="14847" max="14847" width="8.109375" style="1" customWidth="1"/>
    <col min="14848" max="14848" width="8" style="1" customWidth="1"/>
    <col min="14849" max="14849" width="8.109375" style="1" customWidth="1"/>
    <col min="14850" max="14850" width="8.33203125" style="1" customWidth="1"/>
    <col min="14851" max="15082" width="9.109375" style="1" customWidth="1"/>
    <col min="15083" max="15083" width="2.88671875" style="1" customWidth="1"/>
    <col min="15084" max="15084" width="31.5546875" style="1" customWidth="1"/>
    <col min="15085" max="15085" width="8.109375" style="1" customWidth="1"/>
    <col min="15086" max="15086" width="7.33203125" style="1" customWidth="1"/>
    <col min="15087" max="15087" width="6.44140625" style="1" customWidth="1"/>
    <col min="15088" max="15088" width="6.33203125" style="1"/>
    <col min="15089" max="15089" width="2.88671875" style="1" customWidth="1"/>
    <col min="15090" max="15090" width="31.5546875" style="1" customWidth="1"/>
    <col min="15091" max="15091" width="8.109375" style="1" customWidth="1"/>
    <col min="15092" max="15092" width="7.33203125" style="1" customWidth="1"/>
    <col min="15093" max="15093" width="6.44140625" style="1" customWidth="1"/>
    <col min="15094" max="15094" width="6.33203125" style="1"/>
    <col min="15095" max="15096" width="7.5546875" style="1" customWidth="1"/>
    <col min="15097" max="15098" width="7.109375" style="1" customWidth="1"/>
    <col min="15099" max="15099" width="7.44140625" style="1" customWidth="1"/>
    <col min="15100" max="15100" width="7.33203125" style="1" customWidth="1"/>
    <col min="15101" max="15101" width="5.109375" style="1" customWidth="1"/>
    <col min="15102" max="15102" width="4.6640625" style="1" customWidth="1"/>
    <col min="15103" max="15103" width="8.109375" style="1" customWidth="1"/>
    <col min="15104" max="15104" width="8" style="1" customWidth="1"/>
    <col min="15105" max="15105" width="8.109375" style="1" customWidth="1"/>
    <col min="15106" max="15106" width="8.33203125" style="1" customWidth="1"/>
    <col min="15107" max="15338" width="9.109375" style="1" customWidth="1"/>
    <col min="15339" max="15339" width="2.88671875" style="1" customWidth="1"/>
    <col min="15340" max="15340" width="31.5546875" style="1" customWidth="1"/>
    <col min="15341" max="15341" width="8.109375" style="1" customWidth="1"/>
    <col min="15342" max="15342" width="7.33203125" style="1" customWidth="1"/>
    <col min="15343" max="15343" width="6.44140625" style="1" customWidth="1"/>
    <col min="15344" max="15344" width="6.33203125" style="1"/>
    <col min="15345" max="15345" width="2.88671875" style="1" customWidth="1"/>
    <col min="15346" max="15346" width="31.5546875" style="1" customWidth="1"/>
    <col min="15347" max="15347" width="8.109375" style="1" customWidth="1"/>
    <col min="15348" max="15348" width="7.33203125" style="1" customWidth="1"/>
    <col min="15349" max="15349" width="6.44140625" style="1" customWidth="1"/>
    <col min="15350" max="15350" width="6.33203125" style="1"/>
    <col min="15351" max="15352" width="7.5546875" style="1" customWidth="1"/>
    <col min="15353" max="15354" width="7.109375" style="1" customWidth="1"/>
    <col min="15355" max="15355" width="7.44140625" style="1" customWidth="1"/>
    <col min="15356" max="15356" width="7.33203125" style="1" customWidth="1"/>
    <col min="15357" max="15357" width="5.109375" style="1" customWidth="1"/>
    <col min="15358" max="15358" width="4.6640625" style="1" customWidth="1"/>
    <col min="15359" max="15359" width="8.109375" style="1" customWidth="1"/>
    <col min="15360" max="15360" width="8" style="1" customWidth="1"/>
    <col min="15361" max="15361" width="8.109375" style="1" customWidth="1"/>
    <col min="15362" max="15362" width="8.33203125" style="1" customWidth="1"/>
    <col min="15363" max="15594" width="9.109375" style="1" customWidth="1"/>
    <col min="15595" max="15595" width="2.88671875" style="1" customWidth="1"/>
    <col min="15596" max="15596" width="31.5546875" style="1" customWidth="1"/>
    <col min="15597" max="15597" width="8.109375" style="1" customWidth="1"/>
    <col min="15598" max="15598" width="7.33203125" style="1" customWidth="1"/>
    <col min="15599" max="15599" width="6.44140625" style="1" customWidth="1"/>
    <col min="15600" max="15600" width="6.33203125" style="1"/>
    <col min="15601" max="15601" width="2.88671875" style="1" customWidth="1"/>
    <col min="15602" max="15602" width="31.5546875" style="1" customWidth="1"/>
    <col min="15603" max="15603" width="8.109375" style="1" customWidth="1"/>
    <col min="15604" max="15604" width="7.33203125" style="1" customWidth="1"/>
    <col min="15605" max="15605" width="6.44140625" style="1" customWidth="1"/>
    <col min="15606" max="15606" width="6.33203125" style="1"/>
    <col min="15607" max="15608" width="7.5546875" style="1" customWidth="1"/>
    <col min="15609" max="15610" width="7.109375" style="1" customWidth="1"/>
    <col min="15611" max="15611" width="7.44140625" style="1" customWidth="1"/>
    <col min="15612" max="15612" width="7.33203125" style="1" customWidth="1"/>
    <col min="15613" max="15613" width="5.109375" style="1" customWidth="1"/>
    <col min="15614" max="15614" width="4.6640625" style="1" customWidth="1"/>
    <col min="15615" max="15615" width="8.109375" style="1" customWidth="1"/>
    <col min="15616" max="15616" width="8" style="1" customWidth="1"/>
    <col min="15617" max="15617" width="8.109375" style="1" customWidth="1"/>
    <col min="15618" max="15618" width="8.33203125" style="1" customWidth="1"/>
    <col min="15619" max="15850" width="9.109375" style="1" customWidth="1"/>
    <col min="15851" max="15851" width="2.88671875" style="1" customWidth="1"/>
    <col min="15852" max="15852" width="31.5546875" style="1" customWidth="1"/>
    <col min="15853" max="15853" width="8.109375" style="1" customWidth="1"/>
    <col min="15854" max="15854" width="7.33203125" style="1" customWidth="1"/>
    <col min="15855" max="15855" width="6.44140625" style="1" customWidth="1"/>
    <col min="15856" max="15856" width="6.33203125" style="1"/>
    <col min="15857" max="15857" width="2.88671875" style="1" customWidth="1"/>
    <col min="15858" max="15858" width="31.5546875" style="1" customWidth="1"/>
    <col min="15859" max="15859" width="8.109375" style="1" customWidth="1"/>
    <col min="15860" max="15860" width="7.33203125" style="1" customWidth="1"/>
    <col min="15861" max="15861" width="6.44140625" style="1" customWidth="1"/>
    <col min="15862" max="15862" width="6.33203125" style="1"/>
    <col min="15863" max="15864" width="7.5546875" style="1" customWidth="1"/>
    <col min="15865" max="15866" width="7.109375" style="1" customWidth="1"/>
    <col min="15867" max="15867" width="7.44140625" style="1" customWidth="1"/>
    <col min="15868" max="15868" width="7.33203125" style="1" customWidth="1"/>
    <col min="15869" max="15869" width="5.109375" style="1" customWidth="1"/>
    <col min="15870" max="15870" width="4.6640625" style="1" customWidth="1"/>
    <col min="15871" max="15871" width="8.109375" style="1" customWidth="1"/>
    <col min="15872" max="15872" width="8" style="1" customWidth="1"/>
    <col min="15873" max="15873" width="8.109375" style="1" customWidth="1"/>
    <col min="15874" max="15874" width="8.33203125" style="1" customWidth="1"/>
    <col min="15875" max="16106" width="9.109375" style="1" customWidth="1"/>
    <col min="16107" max="16107" width="2.88671875" style="1" customWidth="1"/>
    <col min="16108" max="16108" width="31.5546875" style="1" customWidth="1"/>
    <col min="16109" max="16109" width="8.109375" style="1" customWidth="1"/>
    <col min="16110" max="16110" width="7.33203125" style="1" customWidth="1"/>
    <col min="16111" max="16111" width="6.44140625" style="1" customWidth="1"/>
    <col min="16112" max="16112" width="6.33203125" style="1"/>
    <col min="16113" max="16113" width="2.88671875" style="1" customWidth="1"/>
    <col min="16114" max="16114" width="31.5546875" style="1" customWidth="1"/>
    <col min="16115" max="16115" width="8.109375" style="1" customWidth="1"/>
    <col min="16116" max="16116" width="7.33203125" style="1" customWidth="1"/>
    <col min="16117" max="16117" width="6.44140625" style="1" customWidth="1"/>
    <col min="16118" max="16118" width="6.33203125" style="1"/>
    <col min="16119" max="16120" width="7.5546875" style="1" customWidth="1"/>
    <col min="16121" max="16122" width="7.109375" style="1" customWidth="1"/>
    <col min="16123" max="16123" width="7.44140625" style="1" customWidth="1"/>
    <col min="16124" max="16124" width="7.33203125" style="1" customWidth="1"/>
    <col min="16125" max="16125" width="5.109375" style="1" customWidth="1"/>
    <col min="16126" max="16126" width="4.6640625" style="1" customWidth="1"/>
    <col min="16127" max="16127" width="8.109375" style="1" customWidth="1"/>
    <col min="16128" max="16128" width="8" style="1" customWidth="1"/>
    <col min="16129" max="16129" width="8.109375" style="1" customWidth="1"/>
    <col min="16130" max="16130" width="8.33203125" style="1" customWidth="1"/>
    <col min="16131" max="16362" width="9.109375" style="1" customWidth="1"/>
    <col min="16363" max="16363" width="2.88671875" style="1" customWidth="1"/>
    <col min="16364" max="16364" width="31.5546875" style="1" customWidth="1"/>
    <col min="16365" max="16365" width="8.109375" style="1" customWidth="1"/>
    <col min="16366" max="16366" width="7.33203125" style="1" customWidth="1"/>
    <col min="16367" max="16367" width="6.44140625" style="1" customWidth="1"/>
    <col min="16368" max="16384" width="6.33203125" style="1"/>
  </cols>
  <sheetData>
    <row r="1" spans="1:10" x14ac:dyDescent="0.3">
      <c r="I1" s="2" t="s">
        <v>0</v>
      </c>
    </row>
    <row r="2" spans="1:10" x14ac:dyDescent="0.3">
      <c r="D2" s="2"/>
      <c r="I2" s="2" t="s">
        <v>1</v>
      </c>
    </row>
    <row r="3" spans="1:10" x14ac:dyDescent="0.3">
      <c r="D3" s="2"/>
      <c r="I3" s="2" t="s">
        <v>2</v>
      </c>
    </row>
    <row r="4" spans="1:10" x14ac:dyDescent="0.3">
      <c r="D4" s="2"/>
      <c r="I4" s="2" t="s">
        <v>3</v>
      </c>
    </row>
    <row r="5" spans="1:10" x14ac:dyDescent="0.3">
      <c r="D5" s="2"/>
    </row>
    <row r="6" spans="1:10" x14ac:dyDescent="0.3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</row>
    <row r="7" spans="1:10" ht="14.25" customHeight="1" x14ac:dyDescent="0.3">
      <c r="A7" s="3"/>
      <c r="B7" s="3"/>
      <c r="C7" s="3"/>
      <c r="D7" s="3"/>
      <c r="E7" s="4"/>
    </row>
    <row r="8" spans="1:10" ht="12" customHeight="1" x14ac:dyDescent="0.3">
      <c r="A8" s="5"/>
      <c r="B8" s="4"/>
      <c r="C8" s="4"/>
      <c r="D8" s="4"/>
      <c r="E8" s="4"/>
      <c r="J8" s="6" t="s">
        <v>5</v>
      </c>
    </row>
    <row r="9" spans="1:10" ht="24.75" customHeight="1" x14ac:dyDescent="0.3">
      <c r="A9" s="7" t="s">
        <v>6</v>
      </c>
      <c r="B9" s="7" t="s">
        <v>7</v>
      </c>
      <c r="C9" s="7" t="s">
        <v>8</v>
      </c>
      <c r="D9" s="7"/>
      <c r="E9" s="8" t="s">
        <v>9</v>
      </c>
      <c r="F9" s="8"/>
      <c r="G9" s="9" t="s">
        <v>10</v>
      </c>
      <c r="H9" s="9"/>
      <c r="I9" s="10" t="s">
        <v>11</v>
      </c>
      <c r="J9" s="10" t="s">
        <v>12</v>
      </c>
    </row>
    <row r="10" spans="1:10" ht="12" customHeight="1" x14ac:dyDescent="0.3">
      <c r="A10" s="7"/>
      <c r="B10" s="7"/>
      <c r="C10" s="9" t="s">
        <v>13</v>
      </c>
      <c r="D10" s="7" t="s">
        <v>14</v>
      </c>
      <c r="E10" s="9" t="s">
        <v>13</v>
      </c>
      <c r="F10" s="7" t="s">
        <v>14</v>
      </c>
      <c r="G10" s="9" t="s">
        <v>13</v>
      </c>
      <c r="H10" s="7" t="s">
        <v>14</v>
      </c>
      <c r="I10" s="11"/>
      <c r="J10" s="11"/>
    </row>
    <row r="11" spans="1:10" ht="12" customHeight="1" x14ac:dyDescent="0.3">
      <c r="A11" s="7"/>
      <c r="B11" s="7"/>
      <c r="C11" s="9"/>
      <c r="D11" s="7"/>
      <c r="E11" s="9"/>
      <c r="F11" s="7"/>
      <c r="G11" s="9"/>
      <c r="H11" s="7"/>
      <c r="I11" s="11"/>
      <c r="J11" s="11"/>
    </row>
    <row r="12" spans="1:10" ht="50.25" customHeight="1" x14ac:dyDescent="0.3">
      <c r="A12" s="7"/>
      <c r="B12" s="7"/>
      <c r="C12" s="9"/>
      <c r="D12" s="7"/>
      <c r="E12" s="9"/>
      <c r="F12" s="7"/>
      <c r="G12" s="9"/>
      <c r="H12" s="7"/>
      <c r="I12" s="12"/>
      <c r="J12" s="12"/>
    </row>
    <row r="13" spans="1:10" ht="14.1" customHeight="1" x14ac:dyDescent="0.3">
      <c r="A13" s="13">
        <v>1</v>
      </c>
      <c r="B13" s="14" t="s">
        <v>15</v>
      </c>
      <c r="C13" s="14"/>
      <c r="D13" s="14"/>
      <c r="E13" s="14"/>
      <c r="F13" s="14"/>
      <c r="G13" s="14"/>
      <c r="H13" s="14"/>
      <c r="I13" s="14"/>
      <c r="J13" s="14"/>
    </row>
    <row r="14" spans="1:10" s="19" customFormat="1" ht="14.1" customHeight="1" x14ac:dyDescent="0.25">
      <c r="A14" s="15">
        <f>+A13+1</f>
        <v>2</v>
      </c>
      <c r="B14" s="16" t="s">
        <v>16</v>
      </c>
      <c r="C14" s="17">
        <f>C15+C16+C27+C29+C41+C45+C47+C28+C26+C42+C44+C43+C46+C32+C25+C48+C30+C31+C49+C50</f>
        <v>8229.2000000000007</v>
      </c>
      <c r="D14" s="17">
        <f t="shared" ref="D14:H14" si="0">D15+D16+D27+D29+D41+D45+D47+D28+D26+D42+D44+D43+D46+D32+D25+D48+D30+D31+D49+D50</f>
        <v>3595</v>
      </c>
      <c r="E14" s="17">
        <f t="shared" si="0"/>
        <v>668.00300000000004</v>
      </c>
      <c r="F14" s="17">
        <f t="shared" si="0"/>
        <v>263.88399999999996</v>
      </c>
      <c r="G14" s="17">
        <f t="shared" si="0"/>
        <v>133</v>
      </c>
      <c r="H14" s="17">
        <f t="shared" si="0"/>
        <v>0</v>
      </c>
      <c r="I14" s="18">
        <f>C14+E14+G14</f>
        <v>9030.2030000000013</v>
      </c>
      <c r="J14" s="18">
        <f>D14+F14+H14</f>
        <v>3858.884</v>
      </c>
    </row>
    <row r="15" spans="1:10" s="19" customFormat="1" ht="14.1" customHeight="1" x14ac:dyDescent="0.25">
      <c r="A15" s="15">
        <f t="shared" ref="A15:A78" si="1">+A14+1</f>
        <v>3</v>
      </c>
      <c r="B15" s="20" t="s">
        <v>17</v>
      </c>
      <c r="C15" s="21">
        <v>4312</v>
      </c>
      <c r="D15" s="22">
        <v>2646</v>
      </c>
      <c r="E15" s="23">
        <v>515.56100000000004</v>
      </c>
      <c r="F15" s="23">
        <v>259.05399999999997</v>
      </c>
      <c r="G15" s="24">
        <v>133</v>
      </c>
      <c r="H15" s="25"/>
      <c r="I15" s="18">
        <f t="shared" ref="I15:J30" si="2">C15+E15+G15</f>
        <v>4960.5609999999997</v>
      </c>
      <c r="J15" s="18">
        <f t="shared" si="2"/>
        <v>2905.0540000000001</v>
      </c>
    </row>
    <row r="16" spans="1:10" s="19" customFormat="1" ht="14.1" customHeight="1" x14ac:dyDescent="0.25">
      <c r="A16" s="15">
        <f t="shared" si="1"/>
        <v>4</v>
      </c>
      <c r="B16" s="20" t="s">
        <v>18</v>
      </c>
      <c r="C16" s="21">
        <f>+C17+C18+C19+C20+C21+C22+C23+C24</f>
        <v>980.00000000000011</v>
      </c>
      <c r="D16" s="26">
        <f>+D17+D18+D19+D20+D21+D22+D23+D24</f>
        <v>784</v>
      </c>
      <c r="E16" s="24">
        <f>+E17+E18+E19+E20+E21+E22+E23+E24</f>
        <v>62.900000000000006</v>
      </c>
      <c r="F16" s="24">
        <f>+F17+F18+F19+F20+F21+F22+F23+F24</f>
        <v>4.83</v>
      </c>
      <c r="G16" s="25"/>
      <c r="H16" s="25"/>
      <c r="I16" s="18">
        <f t="shared" si="2"/>
        <v>1042.9000000000001</v>
      </c>
      <c r="J16" s="18">
        <f t="shared" si="2"/>
        <v>788.83</v>
      </c>
    </row>
    <row r="17" spans="1:10" s="19" customFormat="1" ht="14.1" customHeight="1" x14ac:dyDescent="0.25">
      <c r="A17" s="15">
        <f t="shared" si="1"/>
        <v>5</v>
      </c>
      <c r="B17" s="20" t="s">
        <v>19</v>
      </c>
      <c r="C17" s="21">
        <v>107.5</v>
      </c>
      <c r="D17" s="27">
        <v>88</v>
      </c>
      <c r="E17" s="28">
        <v>3.5</v>
      </c>
      <c r="F17" s="29"/>
      <c r="G17" s="25"/>
      <c r="H17" s="25"/>
      <c r="I17" s="18">
        <f t="shared" si="2"/>
        <v>111</v>
      </c>
      <c r="J17" s="18">
        <f t="shared" si="2"/>
        <v>88</v>
      </c>
    </row>
    <row r="18" spans="1:10" s="19" customFormat="1" ht="14.1" customHeight="1" x14ac:dyDescent="0.25">
      <c r="A18" s="15">
        <f t="shared" si="1"/>
        <v>6</v>
      </c>
      <c r="B18" s="20" t="s">
        <v>20</v>
      </c>
      <c r="C18" s="21">
        <v>107.2</v>
      </c>
      <c r="D18" s="27">
        <v>64</v>
      </c>
      <c r="E18" s="28">
        <v>4</v>
      </c>
      <c r="F18" s="23"/>
      <c r="G18" s="25"/>
      <c r="H18" s="25"/>
      <c r="I18" s="18">
        <f t="shared" si="2"/>
        <v>111.2</v>
      </c>
      <c r="J18" s="18">
        <f t="shared" si="2"/>
        <v>64</v>
      </c>
    </row>
    <row r="19" spans="1:10" s="19" customFormat="1" ht="14.1" customHeight="1" x14ac:dyDescent="0.25">
      <c r="A19" s="15">
        <f t="shared" si="1"/>
        <v>7</v>
      </c>
      <c r="B19" s="20" t="s">
        <v>21</v>
      </c>
      <c r="C19" s="21">
        <v>195.2</v>
      </c>
      <c r="D19" s="27">
        <v>156</v>
      </c>
      <c r="E19" s="23">
        <v>16.45</v>
      </c>
      <c r="F19" s="23">
        <v>2.415</v>
      </c>
      <c r="G19" s="25"/>
      <c r="H19" s="25"/>
      <c r="I19" s="18">
        <f t="shared" si="2"/>
        <v>211.64999999999998</v>
      </c>
      <c r="J19" s="18">
        <f t="shared" si="2"/>
        <v>158.41499999999999</v>
      </c>
    </row>
    <row r="20" spans="1:10" s="19" customFormat="1" ht="14.1" customHeight="1" x14ac:dyDescent="0.25">
      <c r="A20" s="15">
        <f t="shared" si="1"/>
        <v>8</v>
      </c>
      <c r="B20" s="20" t="s">
        <v>22</v>
      </c>
      <c r="C20" s="21">
        <v>98.5</v>
      </c>
      <c r="D20" s="27">
        <v>74</v>
      </c>
      <c r="E20" s="28">
        <v>4.5</v>
      </c>
      <c r="F20" s="23"/>
      <c r="G20" s="25"/>
      <c r="H20" s="25"/>
      <c r="I20" s="18">
        <f t="shared" si="2"/>
        <v>103</v>
      </c>
      <c r="J20" s="18">
        <f t="shared" si="2"/>
        <v>74</v>
      </c>
    </row>
    <row r="21" spans="1:10" s="19" customFormat="1" ht="14.1" customHeight="1" x14ac:dyDescent="0.25">
      <c r="A21" s="15">
        <f t="shared" si="1"/>
        <v>9</v>
      </c>
      <c r="B21" s="20" t="s">
        <v>23</v>
      </c>
      <c r="C21" s="21">
        <v>83.2</v>
      </c>
      <c r="D21" s="27">
        <v>68</v>
      </c>
      <c r="E21" s="28">
        <v>3</v>
      </c>
      <c r="F21" s="23"/>
      <c r="G21" s="25"/>
      <c r="H21" s="25"/>
      <c r="I21" s="18">
        <f t="shared" si="2"/>
        <v>86.2</v>
      </c>
      <c r="J21" s="18">
        <f t="shared" si="2"/>
        <v>68</v>
      </c>
    </row>
    <row r="22" spans="1:10" s="19" customFormat="1" ht="14.1" customHeight="1" x14ac:dyDescent="0.25">
      <c r="A22" s="15">
        <f t="shared" si="1"/>
        <v>10</v>
      </c>
      <c r="B22" s="20" t="s">
        <v>24</v>
      </c>
      <c r="C22" s="21">
        <v>124.2</v>
      </c>
      <c r="D22" s="27">
        <v>108</v>
      </c>
      <c r="E22" s="28">
        <v>5</v>
      </c>
      <c r="F22" s="23"/>
      <c r="G22" s="25"/>
      <c r="H22" s="25"/>
      <c r="I22" s="18">
        <f t="shared" si="2"/>
        <v>129.19999999999999</v>
      </c>
      <c r="J22" s="18">
        <f t="shared" si="2"/>
        <v>108</v>
      </c>
    </row>
    <row r="23" spans="1:10" s="19" customFormat="1" ht="14.1" customHeight="1" x14ac:dyDescent="0.25">
      <c r="A23" s="15">
        <f t="shared" si="1"/>
        <v>11</v>
      </c>
      <c r="B23" s="20" t="s">
        <v>25</v>
      </c>
      <c r="C23" s="21">
        <v>79.7</v>
      </c>
      <c r="D23" s="27">
        <v>68</v>
      </c>
      <c r="E23" s="28">
        <v>4</v>
      </c>
      <c r="F23" s="23"/>
      <c r="G23" s="25"/>
      <c r="H23" s="25"/>
      <c r="I23" s="18">
        <f t="shared" si="2"/>
        <v>83.7</v>
      </c>
      <c r="J23" s="18">
        <f t="shared" si="2"/>
        <v>68</v>
      </c>
    </row>
    <row r="24" spans="1:10" s="19" customFormat="1" ht="14.1" customHeight="1" x14ac:dyDescent="0.25">
      <c r="A24" s="15">
        <f t="shared" si="1"/>
        <v>12</v>
      </c>
      <c r="B24" s="20" t="s">
        <v>26</v>
      </c>
      <c r="C24" s="21">
        <v>184.5</v>
      </c>
      <c r="D24" s="27">
        <v>158</v>
      </c>
      <c r="E24" s="23">
        <v>22.45</v>
      </c>
      <c r="F24" s="23">
        <v>2.415</v>
      </c>
      <c r="G24" s="25"/>
      <c r="H24" s="25"/>
      <c r="I24" s="18">
        <f t="shared" si="2"/>
        <v>206.95</v>
      </c>
      <c r="J24" s="18">
        <f t="shared" si="2"/>
        <v>160.41499999999999</v>
      </c>
    </row>
    <row r="25" spans="1:10" s="19" customFormat="1" ht="14.1" customHeight="1" x14ac:dyDescent="0.25">
      <c r="A25" s="15">
        <f t="shared" si="1"/>
        <v>13</v>
      </c>
      <c r="B25" s="20" t="s">
        <v>27</v>
      </c>
      <c r="C25" s="21">
        <v>9</v>
      </c>
      <c r="D25" s="27"/>
      <c r="E25" s="23"/>
      <c r="F25" s="23"/>
      <c r="G25" s="25"/>
      <c r="H25" s="25"/>
      <c r="I25" s="18">
        <f t="shared" si="2"/>
        <v>9</v>
      </c>
      <c r="J25" s="18"/>
    </row>
    <row r="26" spans="1:10" s="19" customFormat="1" ht="14.1" customHeight="1" x14ac:dyDescent="0.25">
      <c r="A26" s="15">
        <f t="shared" si="1"/>
        <v>14</v>
      </c>
      <c r="B26" s="30" t="s">
        <v>28</v>
      </c>
      <c r="C26" s="21">
        <v>377</v>
      </c>
      <c r="D26" s="24">
        <v>165</v>
      </c>
      <c r="E26" s="25"/>
      <c r="F26" s="25"/>
      <c r="G26" s="25"/>
      <c r="H26" s="25"/>
      <c r="I26" s="18">
        <f t="shared" si="2"/>
        <v>377</v>
      </c>
      <c r="J26" s="18">
        <f t="shared" si="2"/>
        <v>165</v>
      </c>
    </row>
    <row r="27" spans="1:10" s="19" customFormat="1" ht="14.1" customHeight="1" x14ac:dyDescent="0.25">
      <c r="A27" s="15">
        <f t="shared" si="1"/>
        <v>15</v>
      </c>
      <c r="B27" s="31" t="s">
        <v>29</v>
      </c>
      <c r="C27" s="21">
        <v>15</v>
      </c>
      <c r="D27" s="24"/>
      <c r="E27" s="25"/>
      <c r="F27" s="25"/>
      <c r="G27" s="25"/>
      <c r="H27" s="25"/>
      <c r="I27" s="18">
        <f t="shared" si="2"/>
        <v>15</v>
      </c>
      <c r="J27" s="18">
        <f t="shared" si="2"/>
        <v>0</v>
      </c>
    </row>
    <row r="28" spans="1:10" s="19" customFormat="1" ht="17.25" customHeight="1" x14ac:dyDescent="0.25">
      <c r="A28" s="15">
        <f t="shared" si="1"/>
        <v>16</v>
      </c>
      <c r="B28" s="32" t="s">
        <v>30</v>
      </c>
      <c r="C28" s="21">
        <v>30</v>
      </c>
      <c r="D28" s="24"/>
      <c r="E28" s="25"/>
      <c r="F28" s="25"/>
      <c r="G28" s="25"/>
      <c r="H28" s="25"/>
      <c r="I28" s="18">
        <f t="shared" si="2"/>
        <v>30</v>
      </c>
      <c r="J28" s="18">
        <f t="shared" si="2"/>
        <v>0</v>
      </c>
    </row>
    <row r="29" spans="1:10" s="19" customFormat="1" ht="37.200000000000003" customHeight="1" x14ac:dyDescent="0.3">
      <c r="A29" s="15">
        <f t="shared" si="1"/>
        <v>17</v>
      </c>
      <c r="B29" s="32" t="s">
        <v>31</v>
      </c>
      <c r="C29" s="33">
        <v>120</v>
      </c>
      <c r="D29" s="24"/>
      <c r="E29" s="25"/>
      <c r="F29" s="25"/>
      <c r="G29" s="25"/>
      <c r="H29" s="25"/>
      <c r="I29" s="18">
        <f t="shared" si="2"/>
        <v>120</v>
      </c>
      <c r="J29" s="18">
        <f t="shared" si="2"/>
        <v>0</v>
      </c>
    </row>
    <row r="30" spans="1:10" s="19" customFormat="1" ht="29.4" customHeight="1" x14ac:dyDescent="0.3">
      <c r="A30" s="15">
        <f t="shared" si="1"/>
        <v>18</v>
      </c>
      <c r="B30" s="32" t="s">
        <v>32</v>
      </c>
      <c r="C30" s="33">
        <v>150</v>
      </c>
      <c r="D30" s="24"/>
      <c r="E30" s="25"/>
      <c r="F30" s="25"/>
      <c r="G30" s="25"/>
      <c r="H30" s="25"/>
      <c r="I30" s="18">
        <f t="shared" si="2"/>
        <v>150</v>
      </c>
      <c r="J30" s="18">
        <f t="shared" si="2"/>
        <v>0</v>
      </c>
    </row>
    <row r="31" spans="1:10" s="19" customFormat="1" ht="25.95" customHeight="1" x14ac:dyDescent="0.25">
      <c r="A31" s="15">
        <f t="shared" si="1"/>
        <v>19</v>
      </c>
      <c r="B31" s="34" t="s">
        <v>33</v>
      </c>
      <c r="C31" s="33">
        <v>55</v>
      </c>
      <c r="D31" s="24"/>
      <c r="E31" s="25"/>
      <c r="F31" s="25"/>
      <c r="G31" s="25"/>
      <c r="H31" s="25"/>
      <c r="I31" s="18">
        <f t="shared" ref="I31:J55" si="3">C31+E31+G31</f>
        <v>55</v>
      </c>
      <c r="J31" s="18">
        <f t="shared" si="3"/>
        <v>0</v>
      </c>
    </row>
    <row r="32" spans="1:10" s="19" customFormat="1" ht="24.75" customHeight="1" x14ac:dyDescent="0.25">
      <c r="A32" s="15">
        <f t="shared" si="1"/>
        <v>20</v>
      </c>
      <c r="B32" s="35" t="s">
        <v>34</v>
      </c>
      <c r="C32" s="21">
        <f>C33+C34+C35+C36+C37+C38+C39+C40</f>
        <v>220</v>
      </c>
      <c r="D32" s="24"/>
      <c r="E32" s="25"/>
      <c r="F32" s="25"/>
      <c r="G32" s="25"/>
      <c r="H32" s="25"/>
      <c r="I32" s="18">
        <f t="shared" si="3"/>
        <v>220</v>
      </c>
      <c r="J32" s="18">
        <f t="shared" si="3"/>
        <v>0</v>
      </c>
    </row>
    <row r="33" spans="1:10" s="19" customFormat="1" ht="17.100000000000001" customHeight="1" x14ac:dyDescent="0.25">
      <c r="A33" s="15">
        <f t="shared" si="1"/>
        <v>21</v>
      </c>
      <c r="B33" s="20" t="s">
        <v>19</v>
      </c>
      <c r="C33" s="21">
        <v>14.3</v>
      </c>
      <c r="D33" s="24"/>
      <c r="E33" s="25"/>
      <c r="F33" s="25"/>
      <c r="G33" s="25"/>
      <c r="H33" s="25"/>
      <c r="I33" s="18">
        <f t="shared" si="3"/>
        <v>14.3</v>
      </c>
      <c r="J33" s="18">
        <f t="shared" si="3"/>
        <v>0</v>
      </c>
    </row>
    <row r="34" spans="1:10" s="19" customFormat="1" ht="17.100000000000001" customHeight="1" x14ac:dyDescent="0.25">
      <c r="A34" s="15">
        <f t="shared" si="1"/>
        <v>22</v>
      </c>
      <c r="B34" s="20" t="s">
        <v>20</v>
      </c>
      <c r="C34" s="21">
        <v>4.4000000000000004</v>
      </c>
      <c r="D34" s="24"/>
      <c r="E34" s="25"/>
      <c r="F34" s="25"/>
      <c r="G34" s="25"/>
      <c r="H34" s="25"/>
      <c r="I34" s="18">
        <f t="shared" si="3"/>
        <v>4.4000000000000004</v>
      </c>
      <c r="J34" s="18">
        <f t="shared" si="3"/>
        <v>0</v>
      </c>
    </row>
    <row r="35" spans="1:10" s="19" customFormat="1" ht="17.100000000000001" customHeight="1" x14ac:dyDescent="0.25">
      <c r="A35" s="15">
        <f t="shared" si="1"/>
        <v>23</v>
      </c>
      <c r="B35" s="20" t="s">
        <v>21</v>
      </c>
      <c r="C35" s="21">
        <v>85.8</v>
      </c>
      <c r="D35" s="24"/>
      <c r="E35" s="25"/>
      <c r="F35" s="25"/>
      <c r="G35" s="25"/>
      <c r="H35" s="25"/>
      <c r="I35" s="18">
        <f t="shared" si="3"/>
        <v>85.8</v>
      </c>
      <c r="J35" s="18">
        <f t="shared" si="3"/>
        <v>0</v>
      </c>
    </row>
    <row r="36" spans="1:10" s="19" customFormat="1" ht="17.100000000000001" customHeight="1" x14ac:dyDescent="0.25">
      <c r="A36" s="15">
        <f t="shared" si="1"/>
        <v>24</v>
      </c>
      <c r="B36" s="20" t="s">
        <v>22</v>
      </c>
      <c r="C36" s="21">
        <v>11</v>
      </c>
      <c r="D36" s="24"/>
      <c r="E36" s="25"/>
      <c r="F36" s="25"/>
      <c r="G36" s="25"/>
      <c r="H36" s="25"/>
      <c r="I36" s="18">
        <f t="shared" si="3"/>
        <v>11</v>
      </c>
      <c r="J36" s="18">
        <f t="shared" si="3"/>
        <v>0</v>
      </c>
    </row>
    <row r="37" spans="1:10" s="19" customFormat="1" ht="17.100000000000001" customHeight="1" x14ac:dyDescent="0.25">
      <c r="A37" s="15">
        <f t="shared" si="1"/>
        <v>25</v>
      </c>
      <c r="B37" s="20" t="s">
        <v>23</v>
      </c>
      <c r="C37" s="21">
        <v>8.8000000000000007</v>
      </c>
      <c r="D37" s="24"/>
      <c r="E37" s="25"/>
      <c r="F37" s="25"/>
      <c r="G37" s="25"/>
      <c r="H37" s="25"/>
      <c r="I37" s="18">
        <f t="shared" si="3"/>
        <v>8.8000000000000007</v>
      </c>
      <c r="J37" s="18">
        <f t="shared" si="3"/>
        <v>0</v>
      </c>
    </row>
    <row r="38" spans="1:10" s="19" customFormat="1" ht="17.100000000000001" customHeight="1" x14ac:dyDescent="0.25">
      <c r="A38" s="15">
        <f t="shared" si="1"/>
        <v>26</v>
      </c>
      <c r="B38" s="20" t="s">
        <v>24</v>
      </c>
      <c r="C38" s="21">
        <v>22</v>
      </c>
      <c r="D38" s="24"/>
      <c r="E38" s="25"/>
      <c r="F38" s="25"/>
      <c r="G38" s="25"/>
      <c r="H38" s="25"/>
      <c r="I38" s="18">
        <f t="shared" si="3"/>
        <v>22</v>
      </c>
      <c r="J38" s="18">
        <f t="shared" si="3"/>
        <v>0</v>
      </c>
    </row>
    <row r="39" spans="1:10" s="19" customFormat="1" ht="17.100000000000001" customHeight="1" x14ac:dyDescent="0.25">
      <c r="A39" s="15">
        <f t="shared" si="1"/>
        <v>27</v>
      </c>
      <c r="B39" s="20" t="s">
        <v>25</v>
      </c>
      <c r="C39" s="21">
        <v>18.7</v>
      </c>
      <c r="D39" s="24"/>
      <c r="E39" s="25"/>
      <c r="F39" s="25"/>
      <c r="G39" s="25"/>
      <c r="H39" s="25"/>
      <c r="I39" s="18">
        <f t="shared" si="3"/>
        <v>18.7</v>
      </c>
      <c r="J39" s="18">
        <f t="shared" si="3"/>
        <v>0</v>
      </c>
    </row>
    <row r="40" spans="1:10" s="19" customFormat="1" ht="17.100000000000001" customHeight="1" x14ac:dyDescent="0.25">
      <c r="A40" s="15">
        <f t="shared" si="1"/>
        <v>28</v>
      </c>
      <c r="B40" s="30" t="s">
        <v>26</v>
      </c>
      <c r="C40" s="21">
        <v>55</v>
      </c>
      <c r="D40" s="24"/>
      <c r="E40" s="25"/>
      <c r="F40" s="25"/>
      <c r="G40" s="25"/>
      <c r="H40" s="25"/>
      <c r="I40" s="18">
        <f t="shared" si="3"/>
        <v>55</v>
      </c>
      <c r="J40" s="18">
        <f t="shared" si="3"/>
        <v>0</v>
      </c>
    </row>
    <row r="41" spans="1:10" s="19" customFormat="1" ht="28.5" customHeight="1" x14ac:dyDescent="0.3">
      <c r="A41" s="15">
        <f t="shared" si="1"/>
        <v>29</v>
      </c>
      <c r="B41" s="30" t="s">
        <v>35</v>
      </c>
      <c r="C41" s="33">
        <v>8</v>
      </c>
      <c r="D41" s="24"/>
      <c r="E41" s="25"/>
      <c r="F41" s="25"/>
      <c r="G41" s="25"/>
      <c r="H41" s="25"/>
      <c r="I41" s="18">
        <f t="shared" si="3"/>
        <v>8</v>
      </c>
      <c r="J41" s="18">
        <f t="shared" si="3"/>
        <v>0</v>
      </c>
    </row>
    <row r="42" spans="1:10" s="19" customFormat="1" ht="26.25" customHeight="1" x14ac:dyDescent="0.3">
      <c r="A42" s="15">
        <f t="shared" si="1"/>
        <v>30</v>
      </c>
      <c r="B42" s="30" t="s">
        <v>36</v>
      </c>
      <c r="C42" s="33">
        <v>300</v>
      </c>
      <c r="D42" s="24"/>
      <c r="E42" s="25"/>
      <c r="F42" s="25"/>
      <c r="G42" s="25"/>
      <c r="H42" s="25"/>
      <c r="I42" s="18">
        <f t="shared" si="3"/>
        <v>300</v>
      </c>
      <c r="J42" s="18">
        <f t="shared" si="3"/>
        <v>0</v>
      </c>
    </row>
    <row r="43" spans="1:10" s="19" customFormat="1" ht="26.25" customHeight="1" x14ac:dyDescent="0.25">
      <c r="A43" s="15">
        <f t="shared" si="1"/>
        <v>31</v>
      </c>
      <c r="B43" s="32" t="s">
        <v>37</v>
      </c>
      <c r="C43" s="21">
        <v>100</v>
      </c>
      <c r="D43" s="24"/>
      <c r="E43" s="25"/>
      <c r="F43" s="25"/>
      <c r="G43" s="25"/>
      <c r="H43" s="25"/>
      <c r="I43" s="18">
        <f t="shared" si="3"/>
        <v>100</v>
      </c>
      <c r="J43" s="18">
        <f t="shared" si="3"/>
        <v>0</v>
      </c>
    </row>
    <row r="44" spans="1:10" s="19" customFormat="1" ht="19.5" customHeight="1" x14ac:dyDescent="0.25">
      <c r="A44" s="15">
        <f t="shared" si="1"/>
        <v>32</v>
      </c>
      <c r="B44" s="32" t="s">
        <v>38</v>
      </c>
      <c r="C44" s="21">
        <v>90</v>
      </c>
      <c r="D44" s="24"/>
      <c r="E44" s="25"/>
      <c r="F44" s="25"/>
      <c r="G44" s="25"/>
      <c r="H44" s="25"/>
      <c r="I44" s="18">
        <f t="shared" si="3"/>
        <v>90</v>
      </c>
      <c r="J44" s="18">
        <f t="shared" si="3"/>
        <v>0</v>
      </c>
    </row>
    <row r="45" spans="1:10" s="19" customFormat="1" ht="14.1" customHeight="1" x14ac:dyDescent="0.25">
      <c r="A45" s="15">
        <f t="shared" si="1"/>
        <v>33</v>
      </c>
      <c r="B45" s="32" t="s">
        <v>39</v>
      </c>
      <c r="C45" s="21">
        <v>50</v>
      </c>
      <c r="D45" s="24"/>
      <c r="E45" s="23"/>
      <c r="F45" s="25"/>
      <c r="G45" s="25"/>
      <c r="H45" s="25"/>
      <c r="I45" s="18">
        <f t="shared" si="3"/>
        <v>50</v>
      </c>
      <c r="J45" s="18">
        <f t="shared" si="3"/>
        <v>0</v>
      </c>
    </row>
    <row r="46" spans="1:10" s="19" customFormat="1" ht="14.1" customHeight="1" x14ac:dyDescent="0.25">
      <c r="A46" s="15">
        <f t="shared" si="1"/>
        <v>34</v>
      </c>
      <c r="B46" s="32" t="s">
        <v>40</v>
      </c>
      <c r="C46" s="21">
        <v>40</v>
      </c>
      <c r="D46" s="24"/>
      <c r="E46" s="23"/>
      <c r="F46" s="25"/>
      <c r="G46" s="25"/>
      <c r="H46" s="25"/>
      <c r="I46" s="18">
        <f t="shared" si="3"/>
        <v>40</v>
      </c>
      <c r="J46" s="18">
        <f t="shared" si="3"/>
        <v>0</v>
      </c>
    </row>
    <row r="47" spans="1:10" s="19" customFormat="1" ht="16.5" customHeight="1" x14ac:dyDescent="0.25">
      <c r="A47" s="15">
        <f t="shared" si="1"/>
        <v>35</v>
      </c>
      <c r="B47" s="32" t="s">
        <v>41</v>
      </c>
      <c r="C47" s="21">
        <v>48.2</v>
      </c>
      <c r="D47" s="24"/>
      <c r="E47" s="23"/>
      <c r="F47" s="25"/>
      <c r="G47" s="25"/>
      <c r="H47" s="25"/>
      <c r="I47" s="18">
        <f t="shared" si="3"/>
        <v>48.2</v>
      </c>
      <c r="J47" s="18">
        <f t="shared" si="3"/>
        <v>0</v>
      </c>
    </row>
    <row r="48" spans="1:10" s="19" customFormat="1" ht="24.75" customHeight="1" x14ac:dyDescent="0.25">
      <c r="A48" s="15">
        <f t="shared" si="1"/>
        <v>36</v>
      </c>
      <c r="B48" s="34" t="s">
        <v>42</v>
      </c>
      <c r="C48" s="21">
        <v>1325</v>
      </c>
      <c r="D48" s="36"/>
      <c r="E48" s="24"/>
      <c r="F48" s="36"/>
      <c r="G48" s="25"/>
      <c r="H48" s="25"/>
      <c r="I48" s="18">
        <f t="shared" si="3"/>
        <v>1325</v>
      </c>
      <c r="J48" s="18">
        <f t="shared" si="3"/>
        <v>0</v>
      </c>
    </row>
    <row r="49" spans="1:12" s="19" customFormat="1" ht="37.200000000000003" customHeight="1" x14ac:dyDescent="0.25">
      <c r="A49" s="15">
        <f t="shared" si="1"/>
        <v>37</v>
      </c>
      <c r="B49" s="37" t="s">
        <v>43</v>
      </c>
      <c r="C49" s="38"/>
      <c r="D49" s="39"/>
      <c r="E49" s="40">
        <v>67.38</v>
      </c>
      <c r="F49" s="36"/>
      <c r="G49" s="25"/>
      <c r="H49" s="25"/>
      <c r="I49" s="18">
        <f t="shared" si="3"/>
        <v>67.38</v>
      </c>
      <c r="J49" s="18">
        <f t="shared" si="3"/>
        <v>0</v>
      </c>
    </row>
    <row r="50" spans="1:12" s="19" customFormat="1" ht="36" customHeight="1" x14ac:dyDescent="0.25">
      <c r="A50" s="15">
        <f t="shared" si="1"/>
        <v>38</v>
      </c>
      <c r="B50" s="37" t="s">
        <v>44</v>
      </c>
      <c r="C50" s="38"/>
      <c r="D50" s="39"/>
      <c r="E50" s="40">
        <v>22.161999999999999</v>
      </c>
      <c r="F50" s="36"/>
      <c r="G50" s="25"/>
      <c r="H50" s="25"/>
      <c r="I50" s="18">
        <f t="shared" si="3"/>
        <v>22.161999999999999</v>
      </c>
      <c r="J50" s="18">
        <f t="shared" si="3"/>
        <v>0</v>
      </c>
    </row>
    <row r="51" spans="1:12" s="19" customFormat="1" ht="16.5" customHeight="1" x14ac:dyDescent="0.3">
      <c r="A51" s="15">
        <f t="shared" si="1"/>
        <v>39</v>
      </c>
      <c r="B51" s="35" t="s">
        <v>45</v>
      </c>
      <c r="C51" s="24">
        <v>81.5</v>
      </c>
      <c r="D51" s="24">
        <v>78</v>
      </c>
      <c r="E51" s="23"/>
      <c r="F51" s="25"/>
      <c r="G51" s="25"/>
      <c r="H51" s="25"/>
      <c r="I51" s="18">
        <f t="shared" si="3"/>
        <v>81.5</v>
      </c>
      <c r="J51" s="18">
        <f t="shared" si="3"/>
        <v>78</v>
      </c>
    </row>
    <row r="52" spans="1:12" s="19" customFormat="1" ht="18" customHeight="1" x14ac:dyDescent="0.3">
      <c r="A52" s="15">
        <f t="shared" si="1"/>
        <v>40</v>
      </c>
      <c r="B52" s="35" t="s">
        <v>46</v>
      </c>
      <c r="C52" s="24">
        <v>1800</v>
      </c>
      <c r="D52" s="41"/>
      <c r="E52" s="25"/>
      <c r="F52" s="25"/>
      <c r="G52" s="25"/>
      <c r="H52" s="25"/>
      <c r="I52" s="18">
        <f t="shared" si="3"/>
        <v>1800</v>
      </c>
      <c r="J52" s="18">
        <f t="shared" si="3"/>
        <v>0</v>
      </c>
    </row>
    <row r="53" spans="1:12" s="19" customFormat="1" ht="14.1" customHeight="1" x14ac:dyDescent="0.3">
      <c r="A53" s="15">
        <f t="shared" si="1"/>
        <v>41</v>
      </c>
      <c r="B53" s="30" t="s">
        <v>47</v>
      </c>
      <c r="C53" s="24">
        <v>1800</v>
      </c>
      <c r="D53" s="42"/>
      <c r="E53" s="25"/>
      <c r="F53" s="25"/>
      <c r="G53" s="25"/>
      <c r="H53" s="25"/>
      <c r="I53" s="43">
        <f t="shared" si="3"/>
        <v>1800</v>
      </c>
      <c r="J53" s="43">
        <f t="shared" si="3"/>
        <v>0</v>
      </c>
    </row>
    <row r="54" spans="1:12" s="19" customFormat="1" ht="14.1" customHeight="1" x14ac:dyDescent="0.3">
      <c r="A54" s="15">
        <f t="shared" si="1"/>
        <v>42</v>
      </c>
      <c r="B54" s="44" t="s">
        <v>48</v>
      </c>
      <c r="C54" s="24">
        <v>170.5</v>
      </c>
      <c r="D54" s="24">
        <v>159.6</v>
      </c>
      <c r="E54" s="23">
        <v>672.4</v>
      </c>
      <c r="F54" s="23">
        <v>642.4</v>
      </c>
      <c r="G54" s="23">
        <v>1.43</v>
      </c>
      <c r="H54" s="25"/>
      <c r="I54" s="18">
        <f>C54+E54+G54</f>
        <v>844.32999999999993</v>
      </c>
      <c r="J54" s="18">
        <f t="shared" si="3"/>
        <v>802</v>
      </c>
      <c r="L54" s="45"/>
    </row>
    <row r="55" spans="1:12" s="19" customFormat="1" ht="14.1" customHeight="1" x14ac:dyDescent="0.3">
      <c r="A55" s="15">
        <f t="shared" si="1"/>
        <v>43</v>
      </c>
      <c r="B55" s="46" t="s">
        <v>49</v>
      </c>
      <c r="C55" s="18">
        <f t="shared" ref="C55:H55" si="4">C14+C51+C52+C54</f>
        <v>10281.200000000001</v>
      </c>
      <c r="D55" s="18">
        <f t="shared" si="4"/>
        <v>3832.6</v>
      </c>
      <c r="E55" s="18">
        <f t="shared" si="4"/>
        <v>1340.403</v>
      </c>
      <c r="F55" s="18">
        <f t="shared" si="4"/>
        <v>906.28399999999988</v>
      </c>
      <c r="G55" s="18">
        <f t="shared" si="4"/>
        <v>134.43</v>
      </c>
      <c r="H55" s="18">
        <f t="shared" si="4"/>
        <v>0</v>
      </c>
      <c r="I55" s="18">
        <f t="shared" si="3"/>
        <v>11756.033000000001</v>
      </c>
      <c r="J55" s="18">
        <f t="shared" si="3"/>
        <v>4738.884</v>
      </c>
    </row>
    <row r="56" spans="1:12" s="19" customFormat="1" ht="14.1" customHeight="1" x14ac:dyDescent="0.3">
      <c r="A56" s="15">
        <f t="shared" si="1"/>
        <v>44</v>
      </c>
      <c r="B56" s="14" t="s">
        <v>50</v>
      </c>
      <c r="C56" s="14"/>
      <c r="D56" s="14"/>
      <c r="E56" s="14"/>
      <c r="F56" s="14"/>
      <c r="G56" s="14"/>
      <c r="H56" s="14"/>
      <c r="I56" s="14"/>
      <c r="J56" s="14"/>
    </row>
    <row r="57" spans="1:12" s="19" customFormat="1" ht="14.1" customHeight="1" x14ac:dyDescent="0.3">
      <c r="A57" s="15">
        <f t="shared" si="1"/>
        <v>45</v>
      </c>
      <c r="B57" s="16" t="s">
        <v>16</v>
      </c>
      <c r="C57" s="18">
        <f>C58+C59+C60+C61+C62+C69+C67+C63+C64+C65+C66+C68</f>
        <v>2622.2890000000002</v>
      </c>
      <c r="D57" s="18">
        <f t="shared" ref="D57:H57" si="5">D58+D59+D60+D61+D62+D69+D67+D63+D64+D65+D66+D68</f>
        <v>0</v>
      </c>
      <c r="E57" s="18">
        <f t="shared" si="5"/>
        <v>2017.6970000000003</v>
      </c>
      <c r="F57" s="18">
        <f t="shared" si="5"/>
        <v>25.983000000000001</v>
      </c>
      <c r="G57" s="18">
        <f t="shared" si="5"/>
        <v>0</v>
      </c>
      <c r="H57" s="18">
        <f t="shared" si="5"/>
        <v>0</v>
      </c>
      <c r="I57" s="18">
        <f>I58+I59+I60+I61+I62+I69+I67+I63+I64+I65+I66+I68</f>
        <v>4639.9859999999999</v>
      </c>
      <c r="J57" s="18">
        <f t="shared" ref="J57" si="6">J58+J59+J60+J61+J62+J69+J67+J63+J64+J65+J66+J68</f>
        <v>25.983000000000001</v>
      </c>
    </row>
    <row r="58" spans="1:12" s="19" customFormat="1" ht="14.1" customHeight="1" x14ac:dyDescent="0.25">
      <c r="A58" s="15">
        <f t="shared" si="1"/>
        <v>46</v>
      </c>
      <c r="B58" s="20" t="s">
        <v>51</v>
      </c>
      <c r="C58" s="22">
        <v>1250</v>
      </c>
      <c r="D58" s="24"/>
      <c r="E58" s="24"/>
      <c r="F58" s="24"/>
      <c r="G58" s="24"/>
      <c r="H58" s="24"/>
      <c r="I58" s="18">
        <f t="shared" ref="I58:J73" si="7">C58+E58+G58</f>
        <v>1250</v>
      </c>
      <c r="J58" s="18">
        <f t="shared" si="7"/>
        <v>0</v>
      </c>
    </row>
    <row r="59" spans="1:12" s="19" customFormat="1" ht="24.75" customHeight="1" x14ac:dyDescent="0.25">
      <c r="A59" s="15">
        <f t="shared" si="1"/>
        <v>47</v>
      </c>
      <c r="B59" s="32" t="s">
        <v>52</v>
      </c>
      <c r="C59" s="22">
        <v>400</v>
      </c>
      <c r="D59" s="24"/>
      <c r="E59" s="24"/>
      <c r="F59" s="24"/>
      <c r="G59" s="24"/>
      <c r="H59" s="24"/>
      <c r="I59" s="18">
        <f t="shared" si="7"/>
        <v>400</v>
      </c>
      <c r="J59" s="18">
        <f t="shared" si="7"/>
        <v>0</v>
      </c>
    </row>
    <row r="60" spans="1:12" s="19" customFormat="1" ht="15.75" customHeight="1" x14ac:dyDescent="0.25">
      <c r="A60" s="15">
        <f t="shared" si="1"/>
        <v>48</v>
      </c>
      <c r="B60" s="32" t="s">
        <v>53</v>
      </c>
      <c r="C60" s="22">
        <v>704.82500000000005</v>
      </c>
      <c r="D60" s="24"/>
      <c r="E60" s="36">
        <v>1542.7</v>
      </c>
      <c r="F60" s="24">
        <v>21.591000000000001</v>
      </c>
      <c r="G60" s="24"/>
      <c r="H60" s="24"/>
      <c r="I60" s="18">
        <f t="shared" si="7"/>
        <v>2247.5250000000001</v>
      </c>
      <c r="J60" s="18">
        <f t="shared" si="7"/>
        <v>21.591000000000001</v>
      </c>
    </row>
    <row r="61" spans="1:12" s="19" customFormat="1" ht="25.5" customHeight="1" x14ac:dyDescent="0.25">
      <c r="A61" s="15">
        <f t="shared" si="1"/>
        <v>49</v>
      </c>
      <c r="B61" s="32" t="s">
        <v>54</v>
      </c>
      <c r="C61" s="22">
        <v>30</v>
      </c>
      <c r="D61" s="47"/>
      <c r="E61" s="24"/>
      <c r="F61" s="24"/>
      <c r="G61" s="24"/>
      <c r="H61" s="24"/>
      <c r="I61" s="18">
        <f t="shared" si="7"/>
        <v>30</v>
      </c>
      <c r="J61" s="18">
        <f t="shared" si="7"/>
        <v>0</v>
      </c>
    </row>
    <row r="62" spans="1:12" s="19" customFormat="1" ht="26.25" customHeight="1" x14ac:dyDescent="0.3">
      <c r="A62" s="15">
        <f t="shared" si="1"/>
        <v>50</v>
      </c>
      <c r="B62" s="32" t="s">
        <v>55</v>
      </c>
      <c r="C62" s="24">
        <v>10</v>
      </c>
      <c r="D62" s="24"/>
      <c r="E62" s="24"/>
      <c r="F62" s="24"/>
      <c r="G62" s="24"/>
      <c r="H62" s="24"/>
      <c r="I62" s="18">
        <f t="shared" si="7"/>
        <v>10</v>
      </c>
      <c r="J62" s="18">
        <f t="shared" si="7"/>
        <v>0</v>
      </c>
    </row>
    <row r="63" spans="1:12" s="19" customFormat="1" ht="26.25" customHeight="1" x14ac:dyDescent="0.3">
      <c r="A63" s="15">
        <f t="shared" si="1"/>
        <v>51</v>
      </c>
      <c r="B63" s="32" t="s">
        <v>56</v>
      </c>
      <c r="C63" s="24">
        <v>36.799999999999997</v>
      </c>
      <c r="D63" s="47"/>
      <c r="E63" s="24">
        <v>64.400000000000006</v>
      </c>
      <c r="F63" s="24">
        <v>0.78900000000000003</v>
      </c>
      <c r="G63" s="24"/>
      <c r="H63" s="24"/>
      <c r="I63" s="18">
        <f t="shared" si="7"/>
        <v>101.2</v>
      </c>
      <c r="J63" s="18">
        <f t="shared" si="7"/>
        <v>0.78900000000000003</v>
      </c>
    </row>
    <row r="64" spans="1:12" s="19" customFormat="1" ht="19.2" customHeight="1" x14ac:dyDescent="0.25">
      <c r="A64" s="15">
        <f t="shared" si="1"/>
        <v>52</v>
      </c>
      <c r="B64" s="48" t="s">
        <v>57</v>
      </c>
      <c r="C64" s="24"/>
      <c r="D64" s="47"/>
      <c r="E64" s="24">
        <v>105.26</v>
      </c>
      <c r="F64" s="24"/>
      <c r="G64" s="24"/>
      <c r="H64" s="24"/>
      <c r="I64" s="18">
        <f t="shared" si="7"/>
        <v>105.26</v>
      </c>
      <c r="J64" s="18">
        <f t="shared" si="7"/>
        <v>0</v>
      </c>
    </row>
    <row r="65" spans="1:10" s="19" customFormat="1" ht="26.25" customHeight="1" x14ac:dyDescent="0.25">
      <c r="A65" s="15">
        <f t="shared" si="1"/>
        <v>53</v>
      </c>
      <c r="B65" s="49" t="s">
        <v>58</v>
      </c>
      <c r="C65" s="24">
        <v>17.789000000000001</v>
      </c>
      <c r="D65" s="47"/>
      <c r="E65" s="24">
        <v>90.122</v>
      </c>
      <c r="F65" s="24">
        <v>2.9670000000000001</v>
      </c>
      <c r="G65" s="24"/>
      <c r="H65" s="24"/>
      <c r="I65" s="18">
        <f t="shared" si="7"/>
        <v>107.911</v>
      </c>
      <c r="J65" s="18">
        <f t="shared" si="7"/>
        <v>2.9670000000000001</v>
      </c>
    </row>
    <row r="66" spans="1:10" s="19" customFormat="1" ht="16.95" customHeight="1" x14ac:dyDescent="0.25">
      <c r="A66" s="15">
        <f t="shared" si="1"/>
        <v>54</v>
      </c>
      <c r="B66" s="50" t="s">
        <v>59</v>
      </c>
      <c r="C66" s="24">
        <v>10.586</v>
      </c>
      <c r="D66" s="47"/>
      <c r="E66" s="24">
        <v>16.515000000000001</v>
      </c>
      <c r="F66" s="24">
        <v>0.63600000000000001</v>
      </c>
      <c r="G66" s="24"/>
      <c r="H66" s="24"/>
      <c r="I66" s="18">
        <f t="shared" si="7"/>
        <v>27.100999999999999</v>
      </c>
      <c r="J66" s="18">
        <f t="shared" si="7"/>
        <v>0.63600000000000001</v>
      </c>
    </row>
    <row r="67" spans="1:10" s="19" customFormat="1" ht="21" customHeight="1" x14ac:dyDescent="0.3">
      <c r="A67" s="15">
        <f t="shared" si="1"/>
        <v>55</v>
      </c>
      <c r="B67" s="32" t="s">
        <v>60</v>
      </c>
      <c r="C67" s="24">
        <v>42.289000000000001</v>
      </c>
      <c r="D67" s="24"/>
      <c r="E67" s="24"/>
      <c r="F67" s="24"/>
      <c r="G67" s="24"/>
      <c r="H67" s="24"/>
      <c r="I67" s="18">
        <f t="shared" si="7"/>
        <v>42.289000000000001</v>
      </c>
      <c r="J67" s="18">
        <f t="shared" si="7"/>
        <v>0</v>
      </c>
    </row>
    <row r="68" spans="1:10" s="19" customFormat="1" ht="46.2" customHeight="1" x14ac:dyDescent="0.25">
      <c r="A68" s="15">
        <f t="shared" si="1"/>
        <v>56</v>
      </c>
      <c r="B68" s="48" t="s">
        <v>61</v>
      </c>
      <c r="C68" s="51"/>
      <c r="D68" s="24"/>
      <c r="E68" s="24">
        <v>198.7</v>
      </c>
      <c r="F68" s="24"/>
      <c r="G68" s="24"/>
      <c r="H68" s="24"/>
      <c r="I68" s="18">
        <f t="shared" si="7"/>
        <v>198.7</v>
      </c>
      <c r="J68" s="18">
        <f t="shared" si="7"/>
        <v>0</v>
      </c>
    </row>
    <row r="69" spans="1:10" s="19" customFormat="1" ht="15" customHeight="1" x14ac:dyDescent="0.3">
      <c r="A69" s="15">
        <f t="shared" si="1"/>
        <v>57</v>
      </c>
      <c r="B69" s="32" t="s">
        <v>62</v>
      </c>
      <c r="C69" s="24">
        <v>120</v>
      </c>
      <c r="D69" s="24"/>
      <c r="E69" s="24"/>
      <c r="F69" s="24"/>
      <c r="G69" s="24"/>
      <c r="H69" s="24"/>
      <c r="I69" s="18">
        <f t="shared" si="7"/>
        <v>120</v>
      </c>
      <c r="J69" s="18">
        <f t="shared" si="7"/>
        <v>0</v>
      </c>
    </row>
    <row r="70" spans="1:10" s="19" customFormat="1" ht="16.5" customHeight="1" x14ac:dyDescent="0.3">
      <c r="A70" s="15">
        <f t="shared" si="1"/>
        <v>58</v>
      </c>
      <c r="B70" s="52" t="s">
        <v>63</v>
      </c>
      <c r="C70" s="24">
        <v>6</v>
      </c>
      <c r="D70" s="24"/>
      <c r="E70" s="24">
        <v>371</v>
      </c>
      <c r="F70" s="24">
        <v>298.7</v>
      </c>
      <c r="G70" s="24">
        <v>5</v>
      </c>
      <c r="H70" s="24"/>
      <c r="I70" s="18">
        <f>C70+E70+G70</f>
        <v>382</v>
      </c>
      <c r="J70" s="18">
        <f t="shared" si="7"/>
        <v>298.7</v>
      </c>
    </row>
    <row r="71" spans="1:10" s="19" customFormat="1" ht="22.2" customHeight="1" x14ac:dyDescent="0.25">
      <c r="A71" s="15">
        <f t="shared" si="1"/>
        <v>59</v>
      </c>
      <c r="B71" s="52" t="s">
        <v>64</v>
      </c>
      <c r="C71" s="22">
        <v>472.9</v>
      </c>
      <c r="D71" s="22">
        <v>464.5</v>
      </c>
      <c r="E71" s="24"/>
      <c r="F71" s="24"/>
      <c r="G71" s="24">
        <v>60</v>
      </c>
      <c r="H71" s="24">
        <v>15</v>
      </c>
      <c r="I71" s="18">
        <f t="shared" si="7"/>
        <v>532.9</v>
      </c>
      <c r="J71" s="18">
        <f t="shared" si="7"/>
        <v>479.5</v>
      </c>
    </row>
    <row r="72" spans="1:10" s="19" customFormat="1" ht="16.5" customHeight="1" x14ac:dyDescent="0.25">
      <c r="A72" s="15">
        <f t="shared" si="1"/>
        <v>60</v>
      </c>
      <c r="B72" s="52" t="s">
        <v>65</v>
      </c>
      <c r="C72" s="53">
        <v>452.1</v>
      </c>
      <c r="D72" s="22">
        <v>329.3</v>
      </c>
      <c r="E72" s="24"/>
      <c r="F72" s="24"/>
      <c r="G72" s="24">
        <v>125</v>
      </c>
      <c r="H72" s="24">
        <v>42</v>
      </c>
      <c r="I72" s="18">
        <f t="shared" si="7"/>
        <v>577.1</v>
      </c>
      <c r="J72" s="18">
        <f t="shared" si="7"/>
        <v>371.3</v>
      </c>
    </row>
    <row r="73" spans="1:10" s="19" customFormat="1" ht="22.95" customHeight="1" x14ac:dyDescent="0.3">
      <c r="A73" s="15">
        <f t="shared" si="1"/>
        <v>61</v>
      </c>
      <c r="B73" s="35" t="s">
        <v>66</v>
      </c>
      <c r="C73" s="24">
        <v>566.42200000000003</v>
      </c>
      <c r="D73" s="24">
        <v>491</v>
      </c>
      <c r="E73" s="24">
        <v>582.20000000000005</v>
      </c>
      <c r="F73" s="24">
        <v>557.20000000000005</v>
      </c>
      <c r="G73" s="24">
        <v>0.5</v>
      </c>
      <c r="H73" s="24"/>
      <c r="I73" s="18">
        <f t="shared" si="7"/>
        <v>1149.1220000000001</v>
      </c>
      <c r="J73" s="18">
        <f t="shared" si="7"/>
        <v>1048.2</v>
      </c>
    </row>
    <row r="74" spans="1:10" s="19" customFormat="1" ht="14.1" customHeight="1" x14ac:dyDescent="0.3">
      <c r="A74" s="15">
        <f t="shared" si="1"/>
        <v>62</v>
      </c>
      <c r="B74" s="46" t="s">
        <v>49</v>
      </c>
      <c r="C74" s="18">
        <f>C57+C71+C72+C73+C70</f>
        <v>4119.7110000000002</v>
      </c>
      <c r="D74" s="18">
        <f t="shared" ref="D74:J74" si="8">D57+D71+D72+D73+D70</f>
        <v>1284.8</v>
      </c>
      <c r="E74" s="18">
        <f t="shared" si="8"/>
        <v>2970.8970000000004</v>
      </c>
      <c r="F74" s="18">
        <f t="shared" si="8"/>
        <v>881.88300000000004</v>
      </c>
      <c r="G74" s="18">
        <f t="shared" si="8"/>
        <v>190.5</v>
      </c>
      <c r="H74" s="18">
        <f t="shared" si="8"/>
        <v>57</v>
      </c>
      <c r="I74" s="18">
        <f t="shared" si="8"/>
        <v>7281.1080000000002</v>
      </c>
      <c r="J74" s="18">
        <f t="shared" si="8"/>
        <v>2223.683</v>
      </c>
    </row>
    <row r="75" spans="1:10" s="19" customFormat="1" ht="14.1" customHeight="1" x14ac:dyDescent="0.3">
      <c r="A75" s="15">
        <f t="shared" si="1"/>
        <v>63</v>
      </c>
      <c r="B75" s="14" t="s">
        <v>67</v>
      </c>
      <c r="C75" s="14"/>
      <c r="D75" s="14"/>
      <c r="E75" s="14"/>
      <c r="F75" s="14"/>
      <c r="G75" s="14"/>
      <c r="H75" s="14"/>
      <c r="I75" s="14"/>
      <c r="J75" s="14"/>
    </row>
    <row r="76" spans="1:10" s="19" customFormat="1" ht="14.1" customHeight="1" x14ac:dyDescent="0.3">
      <c r="A76" s="15">
        <f t="shared" si="1"/>
        <v>64</v>
      </c>
      <c r="B76" s="35" t="s">
        <v>16</v>
      </c>
      <c r="C76" s="54">
        <f>C77+C79+C91+C92+C88+C78+C89+C90</f>
        <v>2040.07</v>
      </c>
      <c r="D76" s="54">
        <f t="shared" ref="D76:J76" si="9">D77+D79+D91+D92+D88+D78+D89+D90</f>
        <v>95</v>
      </c>
      <c r="E76" s="54">
        <f t="shared" si="9"/>
        <v>50</v>
      </c>
      <c r="F76" s="54">
        <f t="shared" si="9"/>
        <v>0</v>
      </c>
      <c r="G76" s="54">
        <f t="shared" si="9"/>
        <v>0</v>
      </c>
      <c r="H76" s="54">
        <f t="shared" si="9"/>
        <v>0</v>
      </c>
      <c r="I76" s="54">
        <f>I77+I79+I91+I92+I88+I78+I89+I90</f>
        <v>2090.0699999999997</v>
      </c>
      <c r="J76" s="54">
        <f t="shared" si="9"/>
        <v>95</v>
      </c>
    </row>
    <row r="77" spans="1:10" s="19" customFormat="1" ht="26.25" customHeight="1" x14ac:dyDescent="0.3">
      <c r="A77" s="15">
        <f t="shared" si="1"/>
        <v>65</v>
      </c>
      <c r="B77" s="30" t="s">
        <v>68</v>
      </c>
      <c r="C77" s="24">
        <v>473.07</v>
      </c>
      <c r="D77" s="42"/>
      <c r="E77" s="24"/>
      <c r="F77" s="24"/>
      <c r="G77" s="24"/>
      <c r="H77" s="24"/>
      <c r="I77" s="54">
        <f t="shared" ref="I77:J93" si="10">C77+E77+G77</f>
        <v>473.07</v>
      </c>
      <c r="J77" s="54">
        <f t="shared" si="10"/>
        <v>0</v>
      </c>
    </row>
    <row r="78" spans="1:10" s="19" customFormat="1" ht="20.399999999999999" customHeight="1" x14ac:dyDescent="0.3">
      <c r="A78" s="15">
        <f t="shared" si="1"/>
        <v>66</v>
      </c>
      <c r="B78" s="32" t="s">
        <v>60</v>
      </c>
      <c r="C78" s="24">
        <v>22</v>
      </c>
      <c r="D78" s="42"/>
      <c r="E78" s="24"/>
      <c r="F78" s="24"/>
      <c r="G78" s="24"/>
      <c r="H78" s="24"/>
      <c r="I78" s="54">
        <f t="shared" si="10"/>
        <v>22</v>
      </c>
      <c r="J78" s="54">
        <f t="shared" si="10"/>
        <v>0</v>
      </c>
    </row>
    <row r="79" spans="1:10" s="19" customFormat="1" ht="25.5" customHeight="1" x14ac:dyDescent="0.3">
      <c r="A79" s="15">
        <f t="shared" ref="A79:A142" si="11">+A78+1</f>
        <v>67</v>
      </c>
      <c r="B79" s="52" t="s">
        <v>69</v>
      </c>
      <c r="C79" s="47">
        <f>+C80+C81+C82+C83+C84+C85+C86+C87</f>
        <v>150</v>
      </c>
      <c r="D79" s="47"/>
      <c r="E79" s="24"/>
      <c r="F79" s="24"/>
      <c r="G79" s="24"/>
      <c r="H79" s="24"/>
      <c r="I79" s="54">
        <f t="shared" si="10"/>
        <v>150</v>
      </c>
      <c r="J79" s="54">
        <f t="shared" si="10"/>
        <v>0</v>
      </c>
    </row>
    <row r="80" spans="1:10" s="19" customFormat="1" ht="14.1" customHeight="1" x14ac:dyDescent="0.25">
      <c r="A80" s="15">
        <f t="shared" si="11"/>
        <v>68</v>
      </c>
      <c r="B80" s="20" t="s">
        <v>19</v>
      </c>
      <c r="C80" s="22">
        <v>10</v>
      </c>
      <c r="D80" s="24"/>
      <c r="E80" s="24"/>
      <c r="F80" s="24"/>
      <c r="G80" s="24"/>
      <c r="H80" s="24"/>
      <c r="I80" s="54">
        <f t="shared" si="10"/>
        <v>10</v>
      </c>
      <c r="J80" s="54">
        <f t="shared" si="10"/>
        <v>0</v>
      </c>
    </row>
    <row r="81" spans="1:10" s="19" customFormat="1" ht="14.1" customHeight="1" x14ac:dyDescent="0.25">
      <c r="A81" s="15">
        <f t="shared" si="11"/>
        <v>69</v>
      </c>
      <c r="B81" s="20" t="s">
        <v>20</v>
      </c>
      <c r="C81" s="22">
        <v>5</v>
      </c>
      <c r="D81" s="24"/>
      <c r="E81" s="24"/>
      <c r="F81" s="24"/>
      <c r="G81" s="24"/>
      <c r="H81" s="24"/>
      <c r="I81" s="54">
        <f t="shared" si="10"/>
        <v>5</v>
      </c>
      <c r="J81" s="54">
        <f t="shared" si="10"/>
        <v>0</v>
      </c>
    </row>
    <row r="82" spans="1:10" s="19" customFormat="1" ht="14.1" customHeight="1" x14ac:dyDescent="0.25">
      <c r="A82" s="15">
        <f t="shared" si="11"/>
        <v>70</v>
      </c>
      <c r="B82" s="20" t="s">
        <v>21</v>
      </c>
      <c r="C82" s="22">
        <v>27</v>
      </c>
      <c r="D82" s="24"/>
      <c r="E82" s="24"/>
      <c r="F82" s="24"/>
      <c r="G82" s="24"/>
      <c r="H82" s="24"/>
      <c r="I82" s="54">
        <f t="shared" si="10"/>
        <v>27</v>
      </c>
      <c r="J82" s="54">
        <f t="shared" si="10"/>
        <v>0</v>
      </c>
    </row>
    <row r="83" spans="1:10" s="19" customFormat="1" ht="14.1" customHeight="1" x14ac:dyDescent="0.25">
      <c r="A83" s="15">
        <f t="shared" si="11"/>
        <v>71</v>
      </c>
      <c r="B83" s="20" t="s">
        <v>22</v>
      </c>
      <c r="C83" s="22">
        <v>8</v>
      </c>
      <c r="D83" s="24"/>
      <c r="E83" s="24"/>
      <c r="F83" s="24"/>
      <c r="G83" s="24"/>
      <c r="H83" s="24"/>
      <c r="I83" s="54">
        <f t="shared" si="10"/>
        <v>8</v>
      </c>
      <c r="J83" s="54">
        <f t="shared" si="10"/>
        <v>0</v>
      </c>
    </row>
    <row r="84" spans="1:10" s="19" customFormat="1" ht="14.1" customHeight="1" x14ac:dyDescent="0.25">
      <c r="A84" s="15">
        <f t="shared" si="11"/>
        <v>72</v>
      </c>
      <c r="B84" s="20" t="s">
        <v>23</v>
      </c>
      <c r="C84" s="22">
        <v>7</v>
      </c>
      <c r="D84" s="24"/>
      <c r="E84" s="24"/>
      <c r="F84" s="24"/>
      <c r="G84" s="24"/>
      <c r="H84" s="24"/>
      <c r="I84" s="54">
        <f t="shared" si="10"/>
        <v>7</v>
      </c>
      <c r="J84" s="54">
        <f t="shared" si="10"/>
        <v>0</v>
      </c>
    </row>
    <row r="85" spans="1:10" s="19" customFormat="1" ht="14.1" customHeight="1" x14ac:dyDescent="0.25">
      <c r="A85" s="15">
        <f t="shared" si="11"/>
        <v>73</v>
      </c>
      <c r="B85" s="20" t="s">
        <v>24</v>
      </c>
      <c r="C85" s="22">
        <v>22</v>
      </c>
      <c r="D85" s="24"/>
      <c r="E85" s="24"/>
      <c r="F85" s="24"/>
      <c r="G85" s="24"/>
      <c r="H85" s="24"/>
      <c r="I85" s="54">
        <f t="shared" si="10"/>
        <v>22</v>
      </c>
      <c r="J85" s="54">
        <f t="shared" si="10"/>
        <v>0</v>
      </c>
    </row>
    <row r="86" spans="1:10" s="19" customFormat="1" ht="14.1" customHeight="1" x14ac:dyDescent="0.25">
      <c r="A86" s="15">
        <f t="shared" si="11"/>
        <v>74</v>
      </c>
      <c r="B86" s="20" t="s">
        <v>25</v>
      </c>
      <c r="C86" s="22">
        <v>13</v>
      </c>
      <c r="D86" s="24"/>
      <c r="E86" s="24"/>
      <c r="F86" s="24"/>
      <c r="G86" s="24"/>
      <c r="H86" s="24"/>
      <c r="I86" s="54">
        <f t="shared" si="10"/>
        <v>13</v>
      </c>
      <c r="J86" s="54">
        <f t="shared" si="10"/>
        <v>0</v>
      </c>
    </row>
    <row r="87" spans="1:10" s="19" customFormat="1" ht="14.1" customHeight="1" x14ac:dyDescent="0.25">
      <c r="A87" s="15">
        <f t="shared" si="11"/>
        <v>75</v>
      </c>
      <c r="B87" s="32" t="s">
        <v>26</v>
      </c>
      <c r="C87" s="22">
        <v>58</v>
      </c>
      <c r="D87" s="47"/>
      <c r="E87" s="24"/>
      <c r="F87" s="24"/>
      <c r="G87" s="24"/>
      <c r="H87" s="24"/>
      <c r="I87" s="54">
        <f t="shared" si="10"/>
        <v>58</v>
      </c>
      <c r="J87" s="54">
        <f t="shared" si="10"/>
        <v>0</v>
      </c>
    </row>
    <row r="88" spans="1:10" s="19" customFormat="1" ht="20.399999999999999" customHeight="1" x14ac:dyDescent="0.25">
      <c r="A88" s="15">
        <f t="shared" si="11"/>
        <v>76</v>
      </c>
      <c r="B88" s="32" t="s">
        <v>70</v>
      </c>
      <c r="C88" s="22">
        <v>1040</v>
      </c>
      <c r="D88" s="55">
        <v>95</v>
      </c>
      <c r="E88" s="24"/>
      <c r="F88" s="24"/>
      <c r="G88" s="24"/>
      <c r="H88" s="24"/>
      <c r="I88" s="54">
        <f t="shared" si="10"/>
        <v>1040</v>
      </c>
      <c r="J88" s="54">
        <f t="shared" si="10"/>
        <v>95</v>
      </c>
    </row>
    <row r="89" spans="1:10" s="19" customFormat="1" ht="14.4" customHeight="1" x14ac:dyDescent="0.3">
      <c r="A89" s="15">
        <f t="shared" si="11"/>
        <v>77</v>
      </c>
      <c r="B89" s="32" t="s">
        <v>71</v>
      </c>
      <c r="C89" s="24">
        <v>50</v>
      </c>
      <c r="D89" s="47"/>
      <c r="E89" s="24">
        <v>50</v>
      </c>
      <c r="F89" s="24"/>
      <c r="G89" s="24"/>
      <c r="H89" s="24"/>
      <c r="I89" s="54">
        <f t="shared" si="10"/>
        <v>100</v>
      </c>
      <c r="J89" s="54">
        <f t="shared" si="10"/>
        <v>0</v>
      </c>
    </row>
    <row r="90" spans="1:10" s="19" customFormat="1" ht="14.4" customHeight="1" x14ac:dyDescent="0.25">
      <c r="A90" s="15">
        <f t="shared" si="11"/>
        <v>78</v>
      </c>
      <c r="B90" s="56" t="s">
        <v>72</v>
      </c>
      <c r="C90" s="22">
        <v>20</v>
      </c>
      <c r="D90" s="47"/>
      <c r="E90" s="24"/>
      <c r="F90" s="24"/>
      <c r="G90" s="24"/>
      <c r="H90" s="24"/>
      <c r="I90" s="54">
        <f t="shared" si="10"/>
        <v>20</v>
      </c>
      <c r="J90" s="54">
        <f t="shared" si="10"/>
        <v>0</v>
      </c>
    </row>
    <row r="91" spans="1:10" s="19" customFormat="1" ht="14.1" customHeight="1" x14ac:dyDescent="0.25">
      <c r="A91" s="15">
        <f t="shared" si="11"/>
        <v>79</v>
      </c>
      <c r="B91" s="32" t="s">
        <v>73</v>
      </c>
      <c r="C91" s="22">
        <v>5</v>
      </c>
      <c r="D91" s="47"/>
      <c r="E91" s="24"/>
      <c r="F91" s="24"/>
      <c r="G91" s="24"/>
      <c r="H91" s="24"/>
      <c r="I91" s="54">
        <f t="shared" si="10"/>
        <v>5</v>
      </c>
      <c r="J91" s="54">
        <f t="shared" si="10"/>
        <v>0</v>
      </c>
    </row>
    <row r="92" spans="1:10" s="19" customFormat="1" ht="15" customHeight="1" x14ac:dyDescent="0.3">
      <c r="A92" s="15">
        <f t="shared" si="11"/>
        <v>80</v>
      </c>
      <c r="B92" s="32" t="s">
        <v>74</v>
      </c>
      <c r="C92" s="24">
        <v>280</v>
      </c>
      <c r="D92" s="47"/>
      <c r="E92" s="24"/>
      <c r="F92" s="24"/>
      <c r="G92" s="24"/>
      <c r="H92" s="24"/>
      <c r="I92" s="54">
        <f t="shared" si="10"/>
        <v>280</v>
      </c>
      <c r="J92" s="54">
        <f t="shared" si="10"/>
        <v>0</v>
      </c>
    </row>
    <row r="93" spans="1:10" s="19" customFormat="1" ht="14.1" customHeight="1" x14ac:dyDescent="0.3">
      <c r="A93" s="15">
        <f t="shared" si="11"/>
        <v>81</v>
      </c>
      <c r="B93" s="46" t="s">
        <v>49</v>
      </c>
      <c r="C93" s="26">
        <f t="shared" ref="C93:H93" si="12">C76</f>
        <v>2040.07</v>
      </c>
      <c r="D93" s="26">
        <f t="shared" si="12"/>
        <v>95</v>
      </c>
      <c r="E93" s="26">
        <f t="shared" si="12"/>
        <v>50</v>
      </c>
      <c r="F93" s="26">
        <f t="shared" si="12"/>
        <v>0</v>
      </c>
      <c r="G93" s="26">
        <f t="shared" si="12"/>
        <v>0</v>
      </c>
      <c r="H93" s="26">
        <f t="shared" si="12"/>
        <v>0</v>
      </c>
      <c r="I93" s="18">
        <f t="shared" si="10"/>
        <v>2090.0699999999997</v>
      </c>
      <c r="J93" s="18">
        <f t="shared" si="10"/>
        <v>95</v>
      </c>
    </row>
    <row r="94" spans="1:10" s="19" customFormat="1" ht="14.1" customHeight="1" x14ac:dyDescent="0.3">
      <c r="A94" s="15">
        <f t="shared" si="11"/>
        <v>82</v>
      </c>
      <c r="B94" s="14" t="s">
        <v>75</v>
      </c>
      <c r="C94" s="14"/>
      <c r="D94" s="14"/>
      <c r="E94" s="14"/>
      <c r="F94" s="14"/>
      <c r="G94" s="14"/>
      <c r="H94" s="14"/>
      <c r="I94" s="14"/>
      <c r="J94" s="14"/>
    </row>
    <row r="95" spans="1:10" s="19" customFormat="1" ht="14.1" customHeight="1" x14ac:dyDescent="0.3">
      <c r="A95" s="15">
        <f t="shared" si="11"/>
        <v>83</v>
      </c>
      <c r="B95" s="16" t="s">
        <v>16</v>
      </c>
      <c r="C95" s="18">
        <f t="shared" ref="C95:H95" si="13">C96+C105+C114+C118+C119+C120+C122+C125+C123+C124+C121+C117</f>
        <v>3209.3409999999999</v>
      </c>
      <c r="D95" s="18">
        <f t="shared" si="13"/>
        <v>0</v>
      </c>
      <c r="E95" s="18">
        <f t="shared" si="13"/>
        <v>990.95799999999997</v>
      </c>
      <c r="F95" s="18">
        <f t="shared" si="13"/>
        <v>0</v>
      </c>
      <c r="G95" s="18">
        <f t="shared" si="13"/>
        <v>313.11200000000002</v>
      </c>
      <c r="H95" s="18">
        <f t="shared" si="13"/>
        <v>0</v>
      </c>
      <c r="I95" s="18">
        <f>C95+E95+G95</f>
        <v>4513.4110000000001</v>
      </c>
      <c r="J95" s="18">
        <f>J96+J105+J114+J118+J119+J120+J122+J125+J123+J124+J121+J117</f>
        <v>0</v>
      </c>
    </row>
    <row r="96" spans="1:10" s="19" customFormat="1" ht="24.75" customHeight="1" x14ac:dyDescent="0.3">
      <c r="A96" s="15">
        <f t="shared" si="11"/>
        <v>84</v>
      </c>
      <c r="B96" s="35" t="s">
        <v>76</v>
      </c>
      <c r="C96" s="54">
        <f>C97+C98+C99+C100+C101+C102+C103+C104</f>
        <v>200</v>
      </c>
      <c r="D96" s="54">
        <f>D97+D98+D99+D100+D101+D102+D103+D104</f>
        <v>0</v>
      </c>
      <c r="E96" s="25"/>
      <c r="F96" s="25"/>
      <c r="G96" s="25"/>
      <c r="H96" s="25"/>
      <c r="I96" s="18">
        <f t="shared" ref="I96:J124" si="14">C96+E96+G96</f>
        <v>200</v>
      </c>
      <c r="J96" s="18">
        <f t="shared" si="14"/>
        <v>0</v>
      </c>
    </row>
    <row r="97" spans="1:10" s="19" customFormat="1" ht="14.1" customHeight="1" x14ac:dyDescent="0.25">
      <c r="A97" s="15">
        <f t="shared" si="11"/>
        <v>85</v>
      </c>
      <c r="B97" s="20" t="s">
        <v>19</v>
      </c>
      <c r="C97" s="22">
        <v>18.5</v>
      </c>
      <c r="D97" s="24"/>
      <c r="E97" s="25"/>
      <c r="F97" s="25"/>
      <c r="G97" s="25"/>
      <c r="H97" s="25"/>
      <c r="I97" s="18">
        <f t="shared" si="14"/>
        <v>18.5</v>
      </c>
      <c r="J97" s="18">
        <f t="shared" si="14"/>
        <v>0</v>
      </c>
    </row>
    <row r="98" spans="1:10" s="19" customFormat="1" ht="14.1" customHeight="1" x14ac:dyDescent="0.25">
      <c r="A98" s="15">
        <f t="shared" si="11"/>
        <v>86</v>
      </c>
      <c r="B98" s="20" t="s">
        <v>20</v>
      </c>
      <c r="C98" s="22">
        <v>4</v>
      </c>
      <c r="D98" s="24"/>
      <c r="E98" s="25"/>
      <c r="F98" s="25"/>
      <c r="G98" s="25"/>
      <c r="H98" s="25"/>
      <c r="I98" s="18">
        <f t="shared" si="14"/>
        <v>4</v>
      </c>
      <c r="J98" s="18">
        <f t="shared" si="14"/>
        <v>0</v>
      </c>
    </row>
    <row r="99" spans="1:10" s="19" customFormat="1" ht="14.1" customHeight="1" x14ac:dyDescent="0.25">
      <c r="A99" s="15">
        <f t="shared" si="11"/>
        <v>87</v>
      </c>
      <c r="B99" s="20" t="s">
        <v>21</v>
      </c>
      <c r="C99" s="22">
        <v>55</v>
      </c>
      <c r="D99" s="24"/>
      <c r="E99" s="25"/>
      <c r="F99" s="25"/>
      <c r="G99" s="25"/>
      <c r="H99" s="25"/>
      <c r="I99" s="18">
        <f t="shared" si="14"/>
        <v>55</v>
      </c>
      <c r="J99" s="18">
        <f t="shared" si="14"/>
        <v>0</v>
      </c>
    </row>
    <row r="100" spans="1:10" s="19" customFormat="1" ht="14.1" customHeight="1" x14ac:dyDescent="0.25">
      <c r="A100" s="15">
        <f t="shared" si="11"/>
        <v>88</v>
      </c>
      <c r="B100" s="20" t="s">
        <v>22</v>
      </c>
      <c r="C100" s="22">
        <v>12</v>
      </c>
      <c r="D100" s="24"/>
      <c r="E100" s="25"/>
      <c r="F100" s="25"/>
      <c r="G100" s="25"/>
      <c r="H100" s="25"/>
      <c r="I100" s="18">
        <f t="shared" si="14"/>
        <v>12</v>
      </c>
      <c r="J100" s="18">
        <f t="shared" si="14"/>
        <v>0</v>
      </c>
    </row>
    <row r="101" spans="1:10" s="19" customFormat="1" ht="14.1" customHeight="1" x14ac:dyDescent="0.25">
      <c r="A101" s="15">
        <f t="shared" si="11"/>
        <v>89</v>
      </c>
      <c r="B101" s="20" t="s">
        <v>23</v>
      </c>
      <c r="C101" s="22">
        <v>7.5</v>
      </c>
      <c r="D101" s="24"/>
      <c r="E101" s="25"/>
      <c r="F101" s="25"/>
      <c r="G101" s="25"/>
      <c r="H101" s="25"/>
      <c r="I101" s="18">
        <f t="shared" si="14"/>
        <v>7.5</v>
      </c>
      <c r="J101" s="18">
        <f t="shared" si="14"/>
        <v>0</v>
      </c>
    </row>
    <row r="102" spans="1:10" s="19" customFormat="1" ht="14.1" customHeight="1" x14ac:dyDescent="0.25">
      <c r="A102" s="15">
        <f t="shared" si="11"/>
        <v>90</v>
      </c>
      <c r="B102" s="20" t="s">
        <v>24</v>
      </c>
      <c r="C102" s="22">
        <v>24</v>
      </c>
      <c r="D102" s="24"/>
      <c r="E102" s="25"/>
      <c r="F102" s="25"/>
      <c r="G102" s="25"/>
      <c r="H102" s="25"/>
      <c r="I102" s="18">
        <f t="shared" si="14"/>
        <v>24</v>
      </c>
      <c r="J102" s="18">
        <f t="shared" si="14"/>
        <v>0</v>
      </c>
    </row>
    <row r="103" spans="1:10" s="19" customFormat="1" ht="14.1" customHeight="1" x14ac:dyDescent="0.25">
      <c r="A103" s="15">
        <f t="shared" si="11"/>
        <v>91</v>
      </c>
      <c r="B103" s="20" t="s">
        <v>25</v>
      </c>
      <c r="C103" s="22">
        <v>19</v>
      </c>
      <c r="D103" s="24"/>
      <c r="E103" s="25"/>
      <c r="F103" s="25"/>
      <c r="G103" s="25"/>
      <c r="H103" s="25"/>
      <c r="I103" s="18">
        <f t="shared" si="14"/>
        <v>19</v>
      </c>
      <c r="J103" s="18">
        <f t="shared" si="14"/>
        <v>0</v>
      </c>
    </row>
    <row r="104" spans="1:10" s="19" customFormat="1" ht="14.1" customHeight="1" x14ac:dyDescent="0.25">
      <c r="A104" s="15">
        <f t="shared" si="11"/>
        <v>92</v>
      </c>
      <c r="B104" s="30" t="s">
        <v>26</v>
      </c>
      <c r="C104" s="22">
        <v>60</v>
      </c>
      <c r="D104" s="42"/>
      <c r="E104" s="25"/>
      <c r="F104" s="25"/>
      <c r="G104" s="25"/>
      <c r="H104" s="25"/>
      <c r="I104" s="18">
        <f t="shared" si="14"/>
        <v>60</v>
      </c>
      <c r="J104" s="18">
        <f t="shared" si="14"/>
        <v>0</v>
      </c>
    </row>
    <row r="105" spans="1:10" s="19" customFormat="1" ht="14.1" customHeight="1" x14ac:dyDescent="0.3">
      <c r="A105" s="15">
        <f t="shared" si="11"/>
        <v>93</v>
      </c>
      <c r="B105" s="35" t="s">
        <v>77</v>
      </c>
      <c r="C105" s="54">
        <f>C106+C107+C108+C109+C110+C111+C112+C113</f>
        <v>190</v>
      </c>
      <c r="D105" s="54">
        <f>D106+D107+D108+D109+D110+D111+D112+D113</f>
        <v>0</v>
      </c>
      <c r="E105" s="25"/>
      <c r="F105" s="25"/>
      <c r="G105" s="25"/>
      <c r="H105" s="25"/>
      <c r="I105" s="18">
        <f t="shared" si="14"/>
        <v>190</v>
      </c>
      <c r="J105" s="18">
        <f t="shared" si="14"/>
        <v>0</v>
      </c>
    </row>
    <row r="106" spans="1:10" s="19" customFormat="1" ht="14.1" customHeight="1" x14ac:dyDescent="0.25">
      <c r="A106" s="15">
        <f t="shared" si="11"/>
        <v>94</v>
      </c>
      <c r="B106" s="20" t="s">
        <v>19</v>
      </c>
      <c r="C106" s="22">
        <v>18</v>
      </c>
      <c r="D106" s="24"/>
      <c r="E106" s="25"/>
      <c r="F106" s="25"/>
      <c r="G106" s="25"/>
      <c r="H106" s="25"/>
      <c r="I106" s="18">
        <f t="shared" si="14"/>
        <v>18</v>
      </c>
      <c r="J106" s="18">
        <f t="shared" si="14"/>
        <v>0</v>
      </c>
    </row>
    <row r="107" spans="1:10" s="19" customFormat="1" ht="14.1" customHeight="1" x14ac:dyDescent="0.25">
      <c r="A107" s="15">
        <f t="shared" si="11"/>
        <v>95</v>
      </c>
      <c r="B107" s="20" t="s">
        <v>20</v>
      </c>
      <c r="C107" s="22">
        <v>9</v>
      </c>
      <c r="D107" s="24"/>
      <c r="E107" s="25"/>
      <c r="F107" s="25"/>
      <c r="G107" s="25"/>
      <c r="H107" s="25"/>
      <c r="I107" s="18">
        <f t="shared" si="14"/>
        <v>9</v>
      </c>
      <c r="J107" s="18">
        <f t="shared" si="14"/>
        <v>0</v>
      </c>
    </row>
    <row r="108" spans="1:10" s="19" customFormat="1" ht="14.1" customHeight="1" x14ac:dyDescent="0.25">
      <c r="A108" s="15">
        <f t="shared" si="11"/>
        <v>96</v>
      </c>
      <c r="B108" s="20" t="s">
        <v>21</v>
      </c>
      <c r="C108" s="22">
        <v>54</v>
      </c>
      <c r="D108" s="24"/>
      <c r="E108" s="25"/>
      <c r="F108" s="25"/>
      <c r="G108" s="25"/>
      <c r="H108" s="25"/>
      <c r="I108" s="18">
        <f t="shared" si="14"/>
        <v>54</v>
      </c>
      <c r="J108" s="18">
        <f t="shared" si="14"/>
        <v>0</v>
      </c>
    </row>
    <row r="109" spans="1:10" s="19" customFormat="1" ht="14.1" customHeight="1" x14ac:dyDescent="0.25">
      <c r="A109" s="15">
        <f t="shared" si="11"/>
        <v>97</v>
      </c>
      <c r="B109" s="20" t="s">
        <v>22</v>
      </c>
      <c r="C109" s="22">
        <v>9</v>
      </c>
      <c r="D109" s="24"/>
      <c r="E109" s="25"/>
      <c r="F109" s="25"/>
      <c r="G109" s="25"/>
      <c r="H109" s="25"/>
      <c r="I109" s="18">
        <f t="shared" si="14"/>
        <v>9</v>
      </c>
      <c r="J109" s="18">
        <f t="shared" si="14"/>
        <v>0</v>
      </c>
    </row>
    <row r="110" spans="1:10" s="19" customFormat="1" ht="14.1" customHeight="1" x14ac:dyDescent="0.25">
      <c r="A110" s="15">
        <f t="shared" si="11"/>
        <v>98</v>
      </c>
      <c r="B110" s="20" t="s">
        <v>23</v>
      </c>
      <c r="C110" s="22">
        <v>6</v>
      </c>
      <c r="D110" s="24"/>
      <c r="E110" s="25"/>
      <c r="F110" s="25"/>
      <c r="G110" s="25"/>
      <c r="H110" s="25"/>
      <c r="I110" s="18">
        <f t="shared" si="14"/>
        <v>6</v>
      </c>
      <c r="J110" s="18">
        <f t="shared" si="14"/>
        <v>0</v>
      </c>
    </row>
    <row r="111" spans="1:10" s="19" customFormat="1" ht="14.1" customHeight="1" x14ac:dyDescent="0.25">
      <c r="A111" s="15">
        <f t="shared" si="11"/>
        <v>99</v>
      </c>
      <c r="B111" s="20" t="s">
        <v>24</v>
      </c>
      <c r="C111" s="22">
        <v>18</v>
      </c>
      <c r="D111" s="24"/>
      <c r="E111" s="25"/>
      <c r="F111" s="25"/>
      <c r="G111" s="25"/>
      <c r="H111" s="25"/>
      <c r="I111" s="18">
        <f t="shared" si="14"/>
        <v>18</v>
      </c>
      <c r="J111" s="18">
        <f t="shared" si="14"/>
        <v>0</v>
      </c>
    </row>
    <row r="112" spans="1:10" s="19" customFormat="1" ht="14.1" customHeight="1" x14ac:dyDescent="0.25">
      <c r="A112" s="15">
        <f t="shared" si="11"/>
        <v>100</v>
      </c>
      <c r="B112" s="20" t="s">
        <v>25</v>
      </c>
      <c r="C112" s="22">
        <v>8</v>
      </c>
      <c r="D112" s="24"/>
      <c r="E112" s="25"/>
      <c r="F112" s="25"/>
      <c r="G112" s="25"/>
      <c r="H112" s="25"/>
      <c r="I112" s="18">
        <f t="shared" si="14"/>
        <v>8</v>
      </c>
      <c r="J112" s="18">
        <f t="shared" si="14"/>
        <v>0</v>
      </c>
    </row>
    <row r="113" spans="1:12" s="19" customFormat="1" ht="14.1" customHeight="1" x14ac:dyDescent="0.25">
      <c r="A113" s="15">
        <f t="shared" si="11"/>
        <v>101</v>
      </c>
      <c r="B113" s="30" t="s">
        <v>26</v>
      </c>
      <c r="C113" s="22">
        <v>68</v>
      </c>
      <c r="D113" s="42"/>
      <c r="E113" s="25"/>
      <c r="F113" s="25"/>
      <c r="G113" s="25"/>
      <c r="H113" s="25"/>
      <c r="I113" s="18">
        <f t="shared" si="14"/>
        <v>68</v>
      </c>
      <c r="J113" s="18">
        <f t="shared" si="14"/>
        <v>0</v>
      </c>
    </row>
    <row r="114" spans="1:12" s="19" customFormat="1" ht="14.1" customHeight="1" x14ac:dyDescent="0.3">
      <c r="A114" s="15">
        <f t="shared" si="11"/>
        <v>102</v>
      </c>
      <c r="B114" s="35" t="s">
        <v>78</v>
      </c>
      <c r="C114" s="54">
        <f>C115+C116</f>
        <v>600</v>
      </c>
      <c r="D114" s="54">
        <f>D115+D116</f>
        <v>0</v>
      </c>
      <c r="E114" s="25"/>
      <c r="F114" s="25"/>
      <c r="G114" s="25"/>
      <c r="H114" s="25"/>
      <c r="I114" s="18">
        <f t="shared" si="14"/>
        <v>600</v>
      </c>
      <c r="J114" s="18">
        <f t="shared" si="14"/>
        <v>0</v>
      </c>
    </row>
    <row r="115" spans="1:12" s="19" customFormat="1" ht="14.1" customHeight="1" x14ac:dyDescent="0.25">
      <c r="A115" s="15">
        <f t="shared" si="11"/>
        <v>103</v>
      </c>
      <c r="B115" s="20" t="s">
        <v>21</v>
      </c>
      <c r="C115" s="22">
        <v>280</v>
      </c>
      <c r="D115" s="24"/>
      <c r="E115" s="25"/>
      <c r="F115" s="25"/>
      <c r="G115" s="25"/>
      <c r="H115" s="25"/>
      <c r="I115" s="18">
        <f t="shared" si="14"/>
        <v>280</v>
      </c>
      <c r="J115" s="18">
        <f t="shared" si="14"/>
        <v>0</v>
      </c>
    </row>
    <row r="116" spans="1:12" s="19" customFormat="1" ht="14.1" customHeight="1" x14ac:dyDescent="0.25">
      <c r="A116" s="15">
        <f t="shared" si="11"/>
        <v>104</v>
      </c>
      <c r="B116" s="30" t="s">
        <v>26</v>
      </c>
      <c r="C116" s="22">
        <v>320</v>
      </c>
      <c r="D116" s="24"/>
      <c r="E116" s="25"/>
      <c r="F116" s="25"/>
      <c r="G116" s="25"/>
      <c r="H116" s="25"/>
      <c r="I116" s="18">
        <f t="shared" si="14"/>
        <v>320</v>
      </c>
      <c r="J116" s="18">
        <f t="shared" si="14"/>
        <v>0</v>
      </c>
    </row>
    <row r="117" spans="1:12" s="19" customFormat="1" ht="23.25" customHeight="1" x14ac:dyDescent="0.25">
      <c r="A117" s="15">
        <f t="shared" si="11"/>
        <v>105</v>
      </c>
      <c r="B117" s="30" t="s">
        <v>79</v>
      </c>
      <c r="C117" s="21"/>
      <c r="D117" s="24"/>
      <c r="E117" s="25"/>
      <c r="F117" s="25"/>
      <c r="G117" s="25">
        <v>313.11200000000002</v>
      </c>
      <c r="H117" s="25"/>
      <c r="I117" s="18">
        <f t="shared" si="14"/>
        <v>313.11200000000002</v>
      </c>
      <c r="J117" s="18">
        <f t="shared" si="14"/>
        <v>0</v>
      </c>
      <c r="L117" s="57"/>
    </row>
    <row r="118" spans="1:12" s="19" customFormat="1" ht="28.5" customHeight="1" x14ac:dyDescent="0.3">
      <c r="A118" s="15">
        <f t="shared" si="11"/>
        <v>106</v>
      </c>
      <c r="B118" s="32" t="s">
        <v>80</v>
      </c>
      <c r="C118" s="24">
        <v>280</v>
      </c>
      <c r="D118" s="24"/>
      <c r="E118" s="25"/>
      <c r="F118" s="25"/>
      <c r="G118" s="25"/>
      <c r="H118" s="25"/>
      <c r="I118" s="18">
        <f t="shared" si="14"/>
        <v>280</v>
      </c>
      <c r="J118" s="18">
        <f t="shared" si="14"/>
        <v>0</v>
      </c>
    </row>
    <row r="119" spans="1:12" s="19" customFormat="1" ht="36.75" customHeight="1" x14ac:dyDescent="0.3">
      <c r="A119" s="15">
        <f t="shared" si="11"/>
        <v>107</v>
      </c>
      <c r="B119" s="32" t="s">
        <v>81</v>
      </c>
      <c r="C119" s="24">
        <v>88.340999999999994</v>
      </c>
      <c r="D119" s="24"/>
      <c r="E119" s="25"/>
      <c r="F119" s="25"/>
      <c r="G119" s="25"/>
      <c r="H119" s="25"/>
      <c r="I119" s="18">
        <f t="shared" si="14"/>
        <v>88.340999999999994</v>
      </c>
      <c r="J119" s="18">
        <f t="shared" si="14"/>
        <v>0</v>
      </c>
    </row>
    <row r="120" spans="1:12" s="19" customFormat="1" ht="23.4" customHeight="1" x14ac:dyDescent="0.3">
      <c r="A120" s="15">
        <f t="shared" si="11"/>
        <v>108</v>
      </c>
      <c r="B120" s="32" t="s">
        <v>82</v>
      </c>
      <c r="C120" s="24">
        <v>40</v>
      </c>
      <c r="D120" s="24"/>
      <c r="E120" s="25"/>
      <c r="F120" s="25"/>
      <c r="G120" s="25"/>
      <c r="H120" s="25"/>
      <c r="I120" s="18">
        <f t="shared" si="14"/>
        <v>40</v>
      </c>
      <c r="J120" s="18">
        <f t="shared" si="14"/>
        <v>0</v>
      </c>
    </row>
    <row r="121" spans="1:12" s="19" customFormat="1" ht="23.4" customHeight="1" x14ac:dyDescent="0.3">
      <c r="A121" s="15">
        <f t="shared" si="11"/>
        <v>109</v>
      </c>
      <c r="B121" s="32" t="s">
        <v>83</v>
      </c>
      <c r="C121" s="24"/>
      <c r="D121" s="24"/>
      <c r="E121" s="25">
        <v>990.95799999999997</v>
      </c>
      <c r="F121" s="25"/>
      <c r="G121" s="25"/>
      <c r="H121" s="25"/>
      <c r="I121" s="18">
        <f t="shared" si="14"/>
        <v>990.95799999999997</v>
      </c>
      <c r="J121" s="18">
        <f t="shared" si="14"/>
        <v>0</v>
      </c>
    </row>
    <row r="122" spans="1:12" s="19" customFormat="1" ht="14.25" customHeight="1" x14ac:dyDescent="0.25">
      <c r="A122" s="15">
        <f t="shared" si="11"/>
        <v>110</v>
      </c>
      <c r="B122" s="52" t="s">
        <v>84</v>
      </c>
      <c r="C122" s="58">
        <v>1600</v>
      </c>
      <c r="D122" s="22"/>
      <c r="E122" s="23"/>
      <c r="F122" s="23"/>
      <c r="G122" s="25"/>
      <c r="H122" s="25"/>
      <c r="I122" s="18">
        <f t="shared" si="14"/>
        <v>1600</v>
      </c>
      <c r="J122" s="18">
        <f t="shared" si="14"/>
        <v>0</v>
      </c>
    </row>
    <row r="123" spans="1:12" s="19" customFormat="1" ht="54" customHeight="1" x14ac:dyDescent="0.3">
      <c r="A123" s="15">
        <f t="shared" si="11"/>
        <v>111</v>
      </c>
      <c r="B123" s="59" t="s">
        <v>85</v>
      </c>
      <c r="C123" s="60"/>
      <c r="D123" s="24"/>
      <c r="E123" s="24"/>
      <c r="F123" s="24"/>
      <c r="G123" s="25"/>
      <c r="H123" s="25"/>
      <c r="I123" s="18">
        <f t="shared" si="14"/>
        <v>0</v>
      </c>
      <c r="J123" s="18">
        <f t="shared" si="14"/>
        <v>0</v>
      </c>
    </row>
    <row r="124" spans="1:12" s="19" customFormat="1" ht="23.4" customHeight="1" x14ac:dyDescent="0.3">
      <c r="A124" s="15">
        <f t="shared" si="11"/>
        <v>112</v>
      </c>
      <c r="B124" s="32" t="s">
        <v>86</v>
      </c>
      <c r="C124" s="60"/>
      <c r="D124" s="24"/>
      <c r="E124" s="24"/>
      <c r="F124" s="24"/>
      <c r="G124" s="25"/>
      <c r="H124" s="25"/>
      <c r="I124" s="18">
        <f t="shared" si="14"/>
        <v>0</v>
      </c>
      <c r="J124" s="18">
        <f t="shared" si="14"/>
        <v>0</v>
      </c>
    </row>
    <row r="125" spans="1:12" s="19" customFormat="1" ht="15.75" customHeight="1" x14ac:dyDescent="0.3">
      <c r="A125" s="15">
        <f t="shared" si="11"/>
        <v>113</v>
      </c>
      <c r="B125" s="31" t="s">
        <v>87</v>
      </c>
      <c r="C125" s="24">
        <v>211</v>
      </c>
      <c r="D125" s="24"/>
      <c r="E125" s="24"/>
      <c r="F125" s="61"/>
      <c r="G125" s="25"/>
      <c r="H125" s="25"/>
      <c r="I125" s="18">
        <f>C125+E125+G125</f>
        <v>211</v>
      </c>
      <c r="J125" s="18"/>
    </row>
    <row r="126" spans="1:12" s="19" customFormat="1" ht="14.1" customHeight="1" x14ac:dyDescent="0.3">
      <c r="A126" s="15">
        <f t="shared" si="11"/>
        <v>114</v>
      </c>
      <c r="B126" s="46" t="s">
        <v>49</v>
      </c>
      <c r="C126" s="18">
        <f t="shared" ref="C126:J126" si="15">C95</f>
        <v>3209.3409999999999</v>
      </c>
      <c r="D126" s="18">
        <f t="shared" si="15"/>
        <v>0</v>
      </c>
      <c r="E126" s="18">
        <f t="shared" si="15"/>
        <v>990.95799999999997</v>
      </c>
      <c r="F126" s="18">
        <f t="shared" si="15"/>
        <v>0</v>
      </c>
      <c r="G126" s="18">
        <f t="shared" si="15"/>
        <v>313.11200000000002</v>
      </c>
      <c r="H126" s="18">
        <f t="shared" si="15"/>
        <v>0</v>
      </c>
      <c r="I126" s="18">
        <f t="shared" si="15"/>
        <v>4513.4110000000001</v>
      </c>
      <c r="J126" s="18">
        <f t="shared" si="15"/>
        <v>0</v>
      </c>
    </row>
    <row r="127" spans="1:12" s="19" customFormat="1" ht="14.1" customHeight="1" x14ac:dyDescent="0.3">
      <c r="A127" s="15">
        <f t="shared" si="11"/>
        <v>115</v>
      </c>
      <c r="B127" s="14" t="s">
        <v>88</v>
      </c>
      <c r="C127" s="14"/>
      <c r="D127" s="14"/>
      <c r="E127" s="14"/>
      <c r="F127" s="14"/>
      <c r="G127" s="14"/>
      <c r="H127" s="14"/>
      <c r="I127" s="14"/>
      <c r="J127" s="14"/>
    </row>
    <row r="128" spans="1:12" s="19" customFormat="1" ht="14.1" customHeight="1" x14ac:dyDescent="0.3">
      <c r="A128" s="15">
        <f t="shared" si="11"/>
        <v>116</v>
      </c>
      <c r="B128" s="16" t="s">
        <v>16</v>
      </c>
      <c r="C128" s="62">
        <f>C134+C129+C131+C133</f>
        <v>954</v>
      </c>
      <c r="D128" s="62">
        <f>D134+D129+D131+D133</f>
        <v>0</v>
      </c>
      <c r="E128" s="62">
        <f>E134+E129+E131+E133+E130+E132</f>
        <v>3917.9580000000001</v>
      </c>
      <c r="F128" s="62">
        <f t="shared" ref="F128:J128" si="16">F134+F129+F131+F133+F130+F132</f>
        <v>21.523</v>
      </c>
      <c r="G128" s="62">
        <f t="shared" si="16"/>
        <v>0</v>
      </c>
      <c r="H128" s="62">
        <f t="shared" si="16"/>
        <v>0</v>
      </c>
      <c r="I128" s="62">
        <f t="shared" si="16"/>
        <v>4871.9580000000005</v>
      </c>
      <c r="J128" s="62">
        <f t="shared" si="16"/>
        <v>21.523</v>
      </c>
    </row>
    <row r="129" spans="1:10" s="19" customFormat="1" ht="24" customHeight="1" x14ac:dyDescent="0.3">
      <c r="A129" s="15">
        <f t="shared" si="11"/>
        <v>117</v>
      </c>
      <c r="B129" s="32" t="s">
        <v>89</v>
      </c>
      <c r="C129" s="18"/>
      <c r="D129" s="18"/>
      <c r="E129" s="43"/>
      <c r="F129" s="36"/>
      <c r="G129" s="18"/>
      <c r="H129" s="18"/>
      <c r="I129" s="43">
        <f t="shared" ref="I129:J134" si="17">C129+E129+G129</f>
        <v>0</v>
      </c>
      <c r="J129" s="43">
        <f t="shared" si="17"/>
        <v>0</v>
      </c>
    </row>
    <row r="130" spans="1:10" s="19" customFormat="1" ht="24" customHeight="1" x14ac:dyDescent="0.3">
      <c r="A130" s="15">
        <f t="shared" si="11"/>
        <v>118</v>
      </c>
      <c r="B130" s="32" t="s">
        <v>90</v>
      </c>
      <c r="C130" s="18"/>
      <c r="D130" s="18"/>
      <c r="E130" s="43">
        <v>484.14</v>
      </c>
      <c r="F130" s="36"/>
      <c r="G130" s="18"/>
      <c r="H130" s="18"/>
      <c r="I130" s="43">
        <f t="shared" si="17"/>
        <v>484.14</v>
      </c>
      <c r="J130" s="43">
        <f t="shared" si="17"/>
        <v>0</v>
      </c>
    </row>
    <row r="131" spans="1:10" s="19" customFormat="1" ht="39.75" customHeight="1" x14ac:dyDescent="0.3">
      <c r="A131" s="15">
        <f t="shared" si="11"/>
        <v>119</v>
      </c>
      <c r="B131" s="32" t="s">
        <v>91</v>
      </c>
      <c r="C131" s="24"/>
      <c r="D131" s="24"/>
      <c r="E131" s="43">
        <v>240.648</v>
      </c>
      <c r="F131" s="36"/>
      <c r="G131" s="18"/>
      <c r="H131" s="18"/>
      <c r="I131" s="43">
        <f t="shared" si="17"/>
        <v>240.648</v>
      </c>
      <c r="J131" s="43">
        <f t="shared" si="17"/>
        <v>0</v>
      </c>
    </row>
    <row r="132" spans="1:10" s="19" customFormat="1" ht="27" customHeight="1" x14ac:dyDescent="0.25">
      <c r="A132" s="15">
        <f t="shared" si="11"/>
        <v>120</v>
      </c>
      <c r="B132" s="63" t="s">
        <v>92</v>
      </c>
      <c r="C132" s="24"/>
      <c r="D132" s="24"/>
      <c r="E132" s="43">
        <v>3193.17</v>
      </c>
      <c r="F132" s="36">
        <v>21.523</v>
      </c>
      <c r="G132" s="18"/>
      <c r="H132" s="18"/>
      <c r="I132" s="43">
        <f t="shared" si="17"/>
        <v>3193.17</v>
      </c>
      <c r="J132" s="43">
        <f t="shared" si="17"/>
        <v>21.523</v>
      </c>
    </row>
    <row r="133" spans="1:10" s="19" customFormat="1" ht="39.6" customHeight="1" x14ac:dyDescent="0.25">
      <c r="A133" s="15">
        <f t="shared" si="11"/>
        <v>121</v>
      </c>
      <c r="B133" s="34" t="s">
        <v>93</v>
      </c>
      <c r="C133" s="24"/>
      <c r="D133" s="24"/>
      <c r="E133" s="43"/>
      <c r="F133" s="36"/>
      <c r="G133" s="18"/>
      <c r="H133" s="18"/>
      <c r="I133" s="43">
        <f t="shared" si="17"/>
        <v>0</v>
      </c>
      <c r="J133" s="43">
        <f t="shared" si="17"/>
        <v>0</v>
      </c>
    </row>
    <row r="134" spans="1:10" s="19" customFormat="1" ht="21" customHeight="1" x14ac:dyDescent="0.3">
      <c r="A134" s="15">
        <f t="shared" si="11"/>
        <v>122</v>
      </c>
      <c r="B134" s="32" t="s">
        <v>94</v>
      </c>
      <c r="C134" s="24">
        <v>954</v>
      </c>
      <c r="D134" s="24"/>
      <c r="E134" s="24"/>
      <c r="F134" s="24"/>
      <c r="G134" s="25"/>
      <c r="H134" s="25"/>
      <c r="I134" s="18">
        <f t="shared" si="17"/>
        <v>954</v>
      </c>
      <c r="J134" s="18">
        <f t="shared" si="17"/>
        <v>0</v>
      </c>
    </row>
    <row r="135" spans="1:10" s="19" customFormat="1" ht="14.1" customHeight="1" x14ac:dyDescent="0.3">
      <c r="A135" s="15">
        <f t="shared" si="11"/>
        <v>123</v>
      </c>
      <c r="B135" s="46" t="s">
        <v>49</v>
      </c>
      <c r="C135" s="18">
        <f t="shared" ref="C135:J135" si="18">C128</f>
        <v>954</v>
      </c>
      <c r="D135" s="18">
        <f t="shared" si="18"/>
        <v>0</v>
      </c>
      <c r="E135" s="18">
        <f t="shared" si="18"/>
        <v>3917.9580000000001</v>
      </c>
      <c r="F135" s="18">
        <f t="shared" si="18"/>
        <v>21.523</v>
      </c>
      <c r="G135" s="18">
        <f t="shared" si="18"/>
        <v>0</v>
      </c>
      <c r="H135" s="18">
        <f t="shared" si="18"/>
        <v>0</v>
      </c>
      <c r="I135" s="18">
        <f t="shared" si="18"/>
        <v>4871.9580000000005</v>
      </c>
      <c r="J135" s="18">
        <f t="shared" si="18"/>
        <v>21.523</v>
      </c>
    </row>
    <row r="136" spans="1:10" s="19" customFormat="1" ht="14.1" customHeight="1" x14ac:dyDescent="0.3">
      <c r="A136" s="15">
        <f t="shared" si="11"/>
        <v>124</v>
      </c>
      <c r="B136" s="64" t="s">
        <v>95</v>
      </c>
      <c r="C136" s="64"/>
      <c r="D136" s="64"/>
      <c r="E136" s="64"/>
      <c r="F136" s="64"/>
      <c r="G136" s="64"/>
      <c r="H136" s="64"/>
      <c r="I136" s="64"/>
      <c r="J136" s="64"/>
    </row>
    <row r="137" spans="1:10" s="19" customFormat="1" ht="14.1" customHeight="1" x14ac:dyDescent="0.3">
      <c r="A137" s="15">
        <f t="shared" si="11"/>
        <v>125</v>
      </c>
      <c r="B137" s="16" t="s">
        <v>16</v>
      </c>
      <c r="C137" s="18">
        <f>C138+C140+C141+C142+C143+C144+C145+C146+C147+C139</f>
        <v>1245.8000000000002</v>
      </c>
      <c r="D137" s="18">
        <f t="shared" ref="D137:J137" si="19">D138+D140+D141+D142+D143+D144+D145+D146+D147</f>
        <v>0</v>
      </c>
      <c r="E137" s="18">
        <f t="shared" si="19"/>
        <v>0</v>
      </c>
      <c r="F137" s="18">
        <f t="shared" si="19"/>
        <v>0</v>
      </c>
      <c r="G137" s="18">
        <f t="shared" si="19"/>
        <v>0</v>
      </c>
      <c r="H137" s="18">
        <f t="shared" si="19"/>
        <v>0</v>
      </c>
      <c r="I137" s="18">
        <f>I138+I140+I141+I142+I143+I144+I145+I146+I147+I139</f>
        <v>1245.8000000000002</v>
      </c>
      <c r="J137" s="18">
        <f t="shared" si="19"/>
        <v>0</v>
      </c>
    </row>
    <row r="138" spans="1:10" s="19" customFormat="1" ht="14.1" customHeight="1" x14ac:dyDescent="0.25">
      <c r="A138" s="15">
        <f t="shared" si="11"/>
        <v>126</v>
      </c>
      <c r="B138" s="20" t="s">
        <v>96</v>
      </c>
      <c r="C138" s="21">
        <v>100</v>
      </c>
      <c r="D138" s="22"/>
      <c r="E138" s="24"/>
      <c r="F138" s="24"/>
      <c r="G138" s="24"/>
      <c r="H138" s="24"/>
      <c r="I138" s="18">
        <f t="shared" ref="I138:J152" si="20">C138+E138+G138</f>
        <v>100</v>
      </c>
      <c r="J138" s="18">
        <f t="shared" si="20"/>
        <v>0</v>
      </c>
    </row>
    <row r="139" spans="1:10" s="19" customFormat="1" ht="14.1" customHeight="1" x14ac:dyDescent="0.25">
      <c r="A139" s="15">
        <f t="shared" si="11"/>
        <v>127</v>
      </c>
      <c r="B139" s="65" t="s">
        <v>97</v>
      </c>
      <c r="C139" s="21">
        <v>100</v>
      </c>
      <c r="D139" s="22"/>
      <c r="E139" s="24"/>
      <c r="F139" s="24"/>
      <c r="G139" s="24"/>
      <c r="H139" s="24"/>
      <c r="I139" s="18">
        <f t="shared" si="20"/>
        <v>100</v>
      </c>
      <c r="J139" s="18"/>
    </row>
    <row r="140" spans="1:10" s="19" customFormat="1" ht="27.75" customHeight="1" x14ac:dyDescent="0.25">
      <c r="A140" s="15">
        <f t="shared" si="11"/>
        <v>128</v>
      </c>
      <c r="B140" s="30" t="s">
        <v>98</v>
      </c>
      <c r="C140" s="21">
        <v>126.2</v>
      </c>
      <c r="D140" s="22"/>
      <c r="E140" s="24"/>
      <c r="F140" s="24"/>
      <c r="G140" s="24"/>
      <c r="H140" s="24"/>
      <c r="I140" s="18">
        <f t="shared" si="20"/>
        <v>126.2</v>
      </c>
      <c r="J140" s="18">
        <f t="shared" si="20"/>
        <v>0</v>
      </c>
    </row>
    <row r="141" spans="1:10" s="19" customFormat="1" ht="25.5" customHeight="1" x14ac:dyDescent="0.25">
      <c r="A141" s="15">
        <f t="shared" si="11"/>
        <v>129</v>
      </c>
      <c r="B141" s="32" t="s">
        <v>99</v>
      </c>
      <c r="C141" s="21">
        <v>573</v>
      </c>
      <c r="D141" s="22"/>
      <c r="E141" s="41"/>
      <c r="F141" s="24"/>
      <c r="G141" s="24"/>
      <c r="H141" s="24"/>
      <c r="I141" s="18">
        <f t="shared" si="20"/>
        <v>573</v>
      </c>
      <c r="J141" s="18">
        <f t="shared" si="20"/>
        <v>0</v>
      </c>
    </row>
    <row r="142" spans="1:10" s="19" customFormat="1" ht="27" customHeight="1" x14ac:dyDescent="0.25">
      <c r="A142" s="15">
        <f t="shared" si="11"/>
        <v>130</v>
      </c>
      <c r="B142" s="32" t="s">
        <v>100</v>
      </c>
      <c r="C142" s="21">
        <v>166.6</v>
      </c>
      <c r="D142" s="22"/>
      <c r="E142" s="41"/>
      <c r="F142" s="24"/>
      <c r="G142" s="24"/>
      <c r="H142" s="24"/>
      <c r="I142" s="18">
        <f t="shared" si="20"/>
        <v>166.6</v>
      </c>
      <c r="J142" s="18">
        <f t="shared" si="20"/>
        <v>0</v>
      </c>
    </row>
    <row r="143" spans="1:10" s="19" customFormat="1" ht="14.1" customHeight="1" x14ac:dyDescent="0.25">
      <c r="A143" s="15">
        <f t="shared" ref="A143:A197" si="21">+A142+1</f>
        <v>131</v>
      </c>
      <c r="B143" s="32" t="s">
        <v>101</v>
      </c>
      <c r="C143" s="21">
        <v>30</v>
      </c>
      <c r="D143" s="22"/>
      <c r="E143" s="24"/>
      <c r="F143" s="24"/>
      <c r="G143" s="24"/>
      <c r="H143" s="24"/>
      <c r="I143" s="18">
        <f t="shared" si="20"/>
        <v>30</v>
      </c>
      <c r="J143" s="18">
        <f t="shared" si="20"/>
        <v>0</v>
      </c>
    </row>
    <row r="144" spans="1:10" s="19" customFormat="1" ht="14.1" customHeight="1" x14ac:dyDescent="0.25">
      <c r="A144" s="15">
        <f t="shared" si="21"/>
        <v>132</v>
      </c>
      <c r="B144" s="20" t="s">
        <v>102</v>
      </c>
      <c r="C144" s="21">
        <v>30</v>
      </c>
      <c r="D144" s="22"/>
      <c r="E144" s="24"/>
      <c r="F144" s="24"/>
      <c r="G144" s="24"/>
      <c r="H144" s="24"/>
      <c r="I144" s="18">
        <f t="shared" si="20"/>
        <v>30</v>
      </c>
      <c r="J144" s="18">
        <f t="shared" si="20"/>
        <v>0</v>
      </c>
    </row>
    <row r="145" spans="1:10" s="19" customFormat="1" ht="14.1" customHeight="1" x14ac:dyDescent="0.25">
      <c r="A145" s="15">
        <f t="shared" si="21"/>
        <v>133</v>
      </c>
      <c r="B145" s="32" t="s">
        <v>103</v>
      </c>
      <c r="C145" s="21">
        <v>20</v>
      </c>
      <c r="D145" s="22"/>
      <c r="E145" s="24"/>
      <c r="F145" s="24"/>
      <c r="G145" s="24"/>
      <c r="H145" s="24"/>
      <c r="I145" s="18">
        <f t="shared" si="20"/>
        <v>20</v>
      </c>
      <c r="J145" s="18">
        <f t="shared" si="20"/>
        <v>0</v>
      </c>
    </row>
    <row r="146" spans="1:10" s="19" customFormat="1" ht="14.1" customHeight="1" x14ac:dyDescent="0.25">
      <c r="A146" s="15">
        <f t="shared" si="21"/>
        <v>134</v>
      </c>
      <c r="B146" s="20" t="s">
        <v>104</v>
      </c>
      <c r="C146" s="21">
        <v>80</v>
      </c>
      <c r="D146" s="22"/>
      <c r="E146" s="24"/>
      <c r="F146" s="24"/>
      <c r="G146" s="24"/>
      <c r="H146" s="24"/>
      <c r="I146" s="18">
        <f t="shared" si="20"/>
        <v>80</v>
      </c>
      <c r="J146" s="18">
        <f t="shared" si="20"/>
        <v>0</v>
      </c>
    </row>
    <row r="147" spans="1:10" s="19" customFormat="1" ht="14.1" customHeight="1" x14ac:dyDescent="0.25">
      <c r="A147" s="15">
        <f t="shared" si="21"/>
        <v>135</v>
      </c>
      <c r="B147" s="30" t="s">
        <v>105</v>
      </c>
      <c r="C147" s="21">
        <v>20</v>
      </c>
      <c r="D147" s="22"/>
      <c r="E147" s="24"/>
      <c r="F147" s="24"/>
      <c r="G147" s="24"/>
      <c r="H147" s="24"/>
      <c r="I147" s="18">
        <f t="shared" si="20"/>
        <v>20</v>
      </c>
      <c r="J147" s="18">
        <f t="shared" si="20"/>
        <v>0</v>
      </c>
    </row>
    <row r="148" spans="1:10" s="19" customFormat="1" ht="14.1" customHeight="1" x14ac:dyDescent="0.25">
      <c r="A148" s="15">
        <f t="shared" si="21"/>
        <v>136</v>
      </c>
      <c r="B148" s="52" t="s">
        <v>106</v>
      </c>
      <c r="C148" s="21">
        <v>250.3</v>
      </c>
      <c r="D148" s="22">
        <v>182.8</v>
      </c>
      <c r="E148" s="24"/>
      <c r="F148" s="24"/>
      <c r="G148" s="24">
        <v>0.7</v>
      </c>
      <c r="H148" s="24"/>
      <c r="I148" s="18">
        <f t="shared" si="20"/>
        <v>251</v>
      </c>
      <c r="J148" s="18">
        <f t="shared" si="20"/>
        <v>182.8</v>
      </c>
    </row>
    <row r="149" spans="1:10" s="19" customFormat="1" ht="14.1" customHeight="1" x14ac:dyDescent="0.25">
      <c r="A149" s="15">
        <f t="shared" si="21"/>
        <v>137</v>
      </c>
      <c r="B149" s="52" t="s">
        <v>107</v>
      </c>
      <c r="C149" s="21">
        <v>242.9</v>
      </c>
      <c r="D149" s="22">
        <v>221</v>
      </c>
      <c r="E149" s="24"/>
      <c r="F149" s="24"/>
      <c r="G149" s="24"/>
      <c r="H149" s="24"/>
      <c r="I149" s="18">
        <f t="shared" si="20"/>
        <v>242.9</v>
      </c>
      <c r="J149" s="18">
        <f t="shared" si="20"/>
        <v>221</v>
      </c>
    </row>
    <row r="150" spans="1:10" s="19" customFormat="1" ht="14.1" customHeight="1" x14ac:dyDescent="0.25">
      <c r="A150" s="15">
        <f t="shared" si="21"/>
        <v>138</v>
      </c>
      <c r="B150" s="44" t="s">
        <v>108</v>
      </c>
      <c r="C150" s="21">
        <v>815.8</v>
      </c>
      <c r="D150" s="22">
        <v>754.6</v>
      </c>
      <c r="E150" s="24">
        <v>41.164000000000001</v>
      </c>
      <c r="F150" s="24"/>
      <c r="G150" s="24">
        <v>2.7</v>
      </c>
      <c r="H150" s="24"/>
      <c r="I150" s="18">
        <f t="shared" si="20"/>
        <v>859.66399999999999</v>
      </c>
      <c r="J150" s="18">
        <f t="shared" si="20"/>
        <v>754.6</v>
      </c>
    </row>
    <row r="151" spans="1:10" s="19" customFormat="1" ht="14.1" customHeight="1" x14ac:dyDescent="0.25">
      <c r="A151" s="15">
        <f t="shared" si="21"/>
        <v>139</v>
      </c>
      <c r="B151" s="52" t="s">
        <v>109</v>
      </c>
      <c r="C151" s="21">
        <v>419.4</v>
      </c>
      <c r="D151" s="22">
        <v>373.4</v>
      </c>
      <c r="E151" s="24"/>
      <c r="F151" s="24"/>
      <c r="G151" s="24"/>
      <c r="H151" s="24"/>
      <c r="I151" s="18">
        <f t="shared" si="20"/>
        <v>419.4</v>
      </c>
      <c r="J151" s="18">
        <f t="shared" si="20"/>
        <v>373.4</v>
      </c>
    </row>
    <row r="152" spans="1:10" s="19" customFormat="1" ht="14.1" customHeight="1" x14ac:dyDescent="0.3">
      <c r="A152" s="15">
        <f t="shared" si="21"/>
        <v>140</v>
      </c>
      <c r="B152" s="46" t="s">
        <v>49</v>
      </c>
      <c r="C152" s="18">
        <f>C137+C149+C150+C151+C148</f>
        <v>2974.2000000000003</v>
      </c>
      <c r="D152" s="18">
        <f t="shared" ref="D152:H152" si="22">D137+D149+D150+D151+D148</f>
        <v>1531.8</v>
      </c>
      <c r="E152" s="18">
        <f t="shared" si="22"/>
        <v>41.164000000000001</v>
      </c>
      <c r="F152" s="18">
        <f t="shared" si="22"/>
        <v>0</v>
      </c>
      <c r="G152" s="18">
        <f t="shared" si="22"/>
        <v>3.4000000000000004</v>
      </c>
      <c r="H152" s="18">
        <f t="shared" si="22"/>
        <v>0</v>
      </c>
      <c r="I152" s="18">
        <f>C152+E152+G152</f>
        <v>3018.7640000000006</v>
      </c>
      <c r="J152" s="18">
        <f t="shared" si="20"/>
        <v>1531.8</v>
      </c>
    </row>
    <row r="153" spans="1:10" s="19" customFormat="1" ht="14.1" customHeight="1" x14ac:dyDescent="0.3">
      <c r="A153" s="15">
        <f t="shared" si="21"/>
        <v>141</v>
      </c>
      <c r="B153" s="14" t="s">
        <v>110</v>
      </c>
      <c r="C153" s="14"/>
      <c r="D153" s="14"/>
      <c r="E153" s="14"/>
      <c r="F153" s="14"/>
      <c r="G153" s="14"/>
      <c r="H153" s="14"/>
      <c r="I153" s="14"/>
      <c r="J153" s="14"/>
    </row>
    <row r="154" spans="1:10" s="19" customFormat="1" ht="23.25" customHeight="1" x14ac:dyDescent="0.25">
      <c r="A154" s="15">
        <f t="shared" si="21"/>
        <v>142</v>
      </c>
      <c r="B154" s="32" t="s">
        <v>111</v>
      </c>
      <c r="C154" s="66">
        <v>328.3</v>
      </c>
      <c r="D154" s="67">
        <v>266.10000000000002</v>
      </c>
      <c r="E154" s="68">
        <v>234.51</v>
      </c>
      <c r="F154" s="22">
        <v>223.2</v>
      </c>
      <c r="G154" s="22">
        <v>16</v>
      </c>
      <c r="H154" s="69"/>
      <c r="I154" s="24">
        <f t="shared" ref="I154:J183" si="23">C154+E154+G154</f>
        <v>578.80999999999995</v>
      </c>
      <c r="J154" s="24">
        <f t="shared" si="23"/>
        <v>489.3</v>
      </c>
    </row>
    <row r="155" spans="1:10" s="19" customFormat="1" ht="14.1" customHeight="1" x14ac:dyDescent="0.25">
      <c r="A155" s="15">
        <f t="shared" si="21"/>
        <v>143</v>
      </c>
      <c r="B155" s="32" t="s">
        <v>112</v>
      </c>
      <c r="C155" s="66">
        <v>116.6</v>
      </c>
      <c r="D155" s="67">
        <v>88.3</v>
      </c>
      <c r="E155" s="68">
        <v>91.8</v>
      </c>
      <c r="F155" s="22">
        <v>87.7</v>
      </c>
      <c r="G155" s="22">
        <v>21</v>
      </c>
      <c r="H155" s="69"/>
      <c r="I155" s="24">
        <f t="shared" si="23"/>
        <v>229.39999999999998</v>
      </c>
      <c r="J155" s="24">
        <f t="shared" si="23"/>
        <v>176</v>
      </c>
    </row>
    <row r="156" spans="1:10" s="19" customFormat="1" ht="14.1" customHeight="1" x14ac:dyDescent="0.25">
      <c r="A156" s="15">
        <f t="shared" si="21"/>
        <v>144</v>
      </c>
      <c r="B156" s="32" t="s">
        <v>113</v>
      </c>
      <c r="C156" s="70">
        <v>780.7</v>
      </c>
      <c r="D156" s="67">
        <v>653.70000000000005</v>
      </c>
      <c r="E156" s="68">
        <v>382.54</v>
      </c>
      <c r="F156" s="22">
        <v>366.7</v>
      </c>
      <c r="G156" s="22">
        <v>85</v>
      </c>
      <c r="H156" s="69"/>
      <c r="I156" s="24">
        <f t="shared" si="23"/>
        <v>1248.24</v>
      </c>
      <c r="J156" s="24">
        <f t="shared" si="23"/>
        <v>1020.4000000000001</v>
      </c>
    </row>
    <row r="157" spans="1:10" s="19" customFormat="1" ht="14.1" customHeight="1" x14ac:dyDescent="0.25">
      <c r="A157" s="15">
        <f t="shared" si="21"/>
        <v>145</v>
      </c>
      <c r="B157" s="32" t="s">
        <v>114</v>
      </c>
      <c r="C157" s="70">
        <v>365.5</v>
      </c>
      <c r="D157" s="67">
        <v>319.5</v>
      </c>
      <c r="E157" s="68">
        <v>277.95</v>
      </c>
      <c r="F157" s="22">
        <v>266.39999999999998</v>
      </c>
      <c r="G157" s="22">
        <v>65</v>
      </c>
      <c r="H157" s="69"/>
      <c r="I157" s="24">
        <f t="shared" si="23"/>
        <v>708.45</v>
      </c>
      <c r="J157" s="24">
        <f t="shared" si="23"/>
        <v>585.9</v>
      </c>
    </row>
    <row r="158" spans="1:10" s="19" customFormat="1" ht="14.1" customHeight="1" x14ac:dyDescent="0.25">
      <c r="A158" s="15">
        <f t="shared" si="21"/>
        <v>146</v>
      </c>
      <c r="B158" s="32" t="s">
        <v>115</v>
      </c>
      <c r="C158" s="70">
        <v>123.5</v>
      </c>
      <c r="D158" s="67">
        <v>99</v>
      </c>
      <c r="E158" s="68">
        <v>55.93</v>
      </c>
      <c r="F158" s="22">
        <v>53.3</v>
      </c>
      <c r="G158" s="22">
        <v>6.5</v>
      </c>
      <c r="H158" s="69"/>
      <c r="I158" s="24">
        <f t="shared" si="23"/>
        <v>185.93</v>
      </c>
      <c r="J158" s="24">
        <f t="shared" si="23"/>
        <v>152.30000000000001</v>
      </c>
    </row>
    <row r="159" spans="1:10" s="19" customFormat="1" ht="14.1" customHeight="1" x14ac:dyDescent="0.25">
      <c r="A159" s="15">
        <f t="shared" si="21"/>
        <v>147</v>
      </c>
      <c r="B159" s="32" t="s">
        <v>116</v>
      </c>
      <c r="C159" s="70">
        <v>130.30000000000001</v>
      </c>
      <c r="D159" s="67">
        <v>100</v>
      </c>
      <c r="E159" s="68">
        <v>86.41</v>
      </c>
      <c r="F159" s="22">
        <v>83</v>
      </c>
      <c r="G159" s="22">
        <v>15.5</v>
      </c>
      <c r="H159" s="69"/>
      <c r="I159" s="24">
        <f t="shared" si="23"/>
        <v>232.21</v>
      </c>
      <c r="J159" s="24">
        <f t="shared" si="23"/>
        <v>183</v>
      </c>
    </row>
    <row r="160" spans="1:10" s="19" customFormat="1" ht="14.1" customHeight="1" x14ac:dyDescent="0.25">
      <c r="A160" s="15">
        <f t="shared" si="21"/>
        <v>148</v>
      </c>
      <c r="B160" s="32" t="s">
        <v>117</v>
      </c>
      <c r="C160" s="70">
        <v>438.3</v>
      </c>
      <c r="D160" s="67">
        <v>310.7</v>
      </c>
      <c r="E160" s="68">
        <v>235.4</v>
      </c>
      <c r="F160" s="22">
        <v>225.2</v>
      </c>
      <c r="G160" s="22">
        <v>36</v>
      </c>
      <c r="H160" s="69"/>
      <c r="I160" s="24">
        <f>C160+E160+G160</f>
        <v>709.7</v>
      </c>
      <c r="J160" s="24">
        <f>D160+F160+H160</f>
        <v>535.9</v>
      </c>
    </row>
    <row r="161" spans="1:10" s="19" customFormat="1" ht="14.1" customHeight="1" x14ac:dyDescent="0.25">
      <c r="A161" s="15">
        <f t="shared" si="21"/>
        <v>149</v>
      </c>
      <c r="B161" s="32" t="s">
        <v>118</v>
      </c>
      <c r="C161" s="70">
        <v>196.8</v>
      </c>
      <c r="D161" s="67">
        <v>108.3</v>
      </c>
      <c r="E161" s="68">
        <v>122.53</v>
      </c>
      <c r="F161" s="22">
        <v>118</v>
      </c>
      <c r="G161" s="22">
        <v>21</v>
      </c>
      <c r="H161" s="69"/>
      <c r="I161" s="24">
        <f t="shared" si="23"/>
        <v>340.33000000000004</v>
      </c>
      <c r="J161" s="24">
        <f t="shared" si="23"/>
        <v>226.3</v>
      </c>
    </row>
    <row r="162" spans="1:10" s="19" customFormat="1" ht="14.1" customHeight="1" x14ac:dyDescent="0.25">
      <c r="A162" s="15">
        <f t="shared" si="21"/>
        <v>150</v>
      </c>
      <c r="B162" s="32" t="s">
        <v>119</v>
      </c>
      <c r="C162" s="66">
        <v>393</v>
      </c>
      <c r="D162" s="67">
        <v>338.1</v>
      </c>
      <c r="E162" s="68">
        <v>222.47</v>
      </c>
      <c r="F162" s="22">
        <v>212.8</v>
      </c>
      <c r="G162" s="22">
        <v>41</v>
      </c>
      <c r="H162" s="69"/>
      <c r="I162" s="24">
        <f t="shared" si="23"/>
        <v>656.47</v>
      </c>
      <c r="J162" s="24">
        <f t="shared" si="23"/>
        <v>550.90000000000009</v>
      </c>
    </row>
    <row r="163" spans="1:10" s="19" customFormat="1" ht="14.1" customHeight="1" x14ac:dyDescent="0.25">
      <c r="A163" s="15">
        <f t="shared" si="21"/>
        <v>151</v>
      </c>
      <c r="B163" s="32" t="s">
        <v>120</v>
      </c>
      <c r="C163" s="66">
        <v>519.4</v>
      </c>
      <c r="D163" s="67">
        <v>443.9</v>
      </c>
      <c r="E163" s="68">
        <v>384.43</v>
      </c>
      <c r="F163" s="22">
        <v>368</v>
      </c>
      <c r="G163" s="22">
        <v>77</v>
      </c>
      <c r="H163" s="69"/>
      <c r="I163" s="24">
        <f t="shared" si="23"/>
        <v>980.82999999999993</v>
      </c>
      <c r="J163" s="24">
        <f t="shared" si="23"/>
        <v>811.9</v>
      </c>
    </row>
    <row r="164" spans="1:10" s="19" customFormat="1" ht="14.1" customHeight="1" x14ac:dyDescent="0.25">
      <c r="A164" s="15">
        <f t="shared" si="21"/>
        <v>152</v>
      </c>
      <c r="B164" s="32" t="s">
        <v>121</v>
      </c>
      <c r="C164" s="70">
        <v>500.8</v>
      </c>
      <c r="D164" s="67">
        <v>221.5</v>
      </c>
      <c r="E164" s="68">
        <v>774.21</v>
      </c>
      <c r="F164" s="71">
        <v>686.26800000000003</v>
      </c>
      <c r="G164" s="22">
        <v>13</v>
      </c>
      <c r="H164" s="69">
        <v>6</v>
      </c>
      <c r="I164" s="24">
        <f t="shared" si="23"/>
        <v>1288.01</v>
      </c>
      <c r="J164" s="24">
        <f t="shared" si="23"/>
        <v>913.76800000000003</v>
      </c>
    </row>
    <row r="165" spans="1:10" s="19" customFormat="1" ht="14.1" customHeight="1" x14ac:dyDescent="0.25">
      <c r="A165" s="15">
        <f t="shared" si="21"/>
        <v>153</v>
      </c>
      <c r="B165" s="32" t="s">
        <v>122</v>
      </c>
      <c r="C165" s="70">
        <v>232.3</v>
      </c>
      <c r="D165" s="67">
        <v>180.3</v>
      </c>
      <c r="E165" s="68">
        <v>767.8</v>
      </c>
      <c r="F165" s="71">
        <v>693.06</v>
      </c>
      <c r="G165" s="22">
        <v>11</v>
      </c>
      <c r="H165" s="69"/>
      <c r="I165" s="24">
        <f t="shared" si="23"/>
        <v>1011.0999999999999</v>
      </c>
      <c r="J165" s="24">
        <f t="shared" si="23"/>
        <v>873.3599999999999</v>
      </c>
    </row>
    <row r="166" spans="1:10" s="19" customFormat="1" ht="14.1" customHeight="1" x14ac:dyDescent="0.25">
      <c r="A166" s="15">
        <f t="shared" si="21"/>
        <v>154</v>
      </c>
      <c r="B166" s="32" t="s">
        <v>123</v>
      </c>
      <c r="C166" s="70">
        <v>323.39999999999998</v>
      </c>
      <c r="D166" s="67">
        <v>253.3</v>
      </c>
      <c r="E166" s="68">
        <v>718.30799999999999</v>
      </c>
      <c r="F166" s="71">
        <v>679.28499999999997</v>
      </c>
      <c r="G166" s="22">
        <v>34</v>
      </c>
      <c r="H166" s="69">
        <v>4</v>
      </c>
      <c r="I166" s="24">
        <f t="shared" si="23"/>
        <v>1075.7080000000001</v>
      </c>
      <c r="J166" s="24">
        <f t="shared" si="23"/>
        <v>936.58500000000004</v>
      </c>
    </row>
    <row r="167" spans="1:10" s="19" customFormat="1" ht="14.1" customHeight="1" x14ac:dyDescent="0.25">
      <c r="A167" s="15">
        <f t="shared" si="21"/>
        <v>155</v>
      </c>
      <c r="B167" s="32" t="s">
        <v>124</v>
      </c>
      <c r="C167" s="70">
        <v>247.9</v>
      </c>
      <c r="D167" s="67">
        <v>194.1</v>
      </c>
      <c r="E167" s="68">
        <v>700.65</v>
      </c>
      <c r="F167" s="71">
        <v>657</v>
      </c>
      <c r="G167" s="22">
        <v>11</v>
      </c>
      <c r="H167" s="69">
        <v>5</v>
      </c>
      <c r="I167" s="24">
        <f t="shared" si="23"/>
        <v>959.55</v>
      </c>
      <c r="J167" s="24">
        <f t="shared" si="23"/>
        <v>856.1</v>
      </c>
    </row>
    <row r="168" spans="1:10" s="19" customFormat="1" ht="14.1" customHeight="1" x14ac:dyDescent="0.25">
      <c r="A168" s="15">
        <f t="shared" si="21"/>
        <v>156</v>
      </c>
      <c r="B168" s="32" t="s">
        <v>125</v>
      </c>
      <c r="C168" s="70">
        <v>445.9</v>
      </c>
      <c r="D168" s="67">
        <v>352.3</v>
      </c>
      <c r="E168" s="68">
        <v>1488.32</v>
      </c>
      <c r="F168" s="71">
        <v>1412</v>
      </c>
      <c r="G168" s="22">
        <v>32</v>
      </c>
      <c r="H168" s="69">
        <v>5.4</v>
      </c>
      <c r="I168" s="24">
        <f t="shared" si="23"/>
        <v>1966.2199999999998</v>
      </c>
      <c r="J168" s="24">
        <f t="shared" si="23"/>
        <v>1769.7</v>
      </c>
    </row>
    <row r="169" spans="1:10" s="19" customFormat="1" ht="14.1" customHeight="1" x14ac:dyDescent="0.25">
      <c r="A169" s="15">
        <f t="shared" si="21"/>
        <v>157</v>
      </c>
      <c r="B169" s="32" t="s">
        <v>126</v>
      </c>
      <c r="C169" s="70">
        <v>380.3</v>
      </c>
      <c r="D169" s="67">
        <v>216.1</v>
      </c>
      <c r="E169" s="68">
        <v>396.57</v>
      </c>
      <c r="F169" s="71">
        <v>379.5</v>
      </c>
      <c r="G169" s="22">
        <v>3</v>
      </c>
      <c r="H169" s="69"/>
      <c r="I169" s="24">
        <f t="shared" si="23"/>
        <v>779.87</v>
      </c>
      <c r="J169" s="24">
        <f t="shared" si="23"/>
        <v>595.6</v>
      </c>
    </row>
    <row r="170" spans="1:10" s="19" customFormat="1" ht="14.1" customHeight="1" x14ac:dyDescent="0.25">
      <c r="A170" s="15">
        <f t="shared" si="21"/>
        <v>158</v>
      </c>
      <c r="B170" s="32" t="s">
        <v>127</v>
      </c>
      <c r="C170" s="66">
        <v>152.9</v>
      </c>
      <c r="D170" s="67">
        <v>120.1</v>
      </c>
      <c r="E170" s="68">
        <v>569.27200000000005</v>
      </c>
      <c r="F170" s="71">
        <v>537.94200000000001</v>
      </c>
      <c r="G170" s="22">
        <v>5.6</v>
      </c>
      <c r="H170" s="69"/>
      <c r="I170" s="24">
        <f t="shared" si="23"/>
        <v>727.77200000000005</v>
      </c>
      <c r="J170" s="24">
        <f t="shared" si="23"/>
        <v>658.04200000000003</v>
      </c>
    </row>
    <row r="171" spans="1:10" s="19" customFormat="1" ht="14.1" customHeight="1" x14ac:dyDescent="0.25">
      <c r="A171" s="15">
        <f t="shared" si="21"/>
        <v>159</v>
      </c>
      <c r="B171" s="20" t="s">
        <v>128</v>
      </c>
      <c r="C171" s="66">
        <v>297.89999999999998</v>
      </c>
      <c r="D171" s="67">
        <v>207.8</v>
      </c>
      <c r="E171" s="68">
        <v>421.46</v>
      </c>
      <c r="F171" s="22">
        <v>406.5</v>
      </c>
      <c r="G171" s="22">
        <v>15</v>
      </c>
      <c r="H171" s="69"/>
      <c r="I171" s="24">
        <f t="shared" si="23"/>
        <v>734.3599999999999</v>
      </c>
      <c r="J171" s="24">
        <f t="shared" si="23"/>
        <v>614.29999999999995</v>
      </c>
    </row>
    <row r="172" spans="1:10" s="19" customFormat="1" ht="14.1" customHeight="1" x14ac:dyDescent="0.25">
      <c r="A172" s="15">
        <f t="shared" si="21"/>
        <v>160</v>
      </c>
      <c r="B172" s="32" t="s">
        <v>129</v>
      </c>
      <c r="C172" s="66">
        <v>448.8</v>
      </c>
      <c r="D172" s="67">
        <v>337.1</v>
      </c>
      <c r="E172" s="68">
        <v>829.32</v>
      </c>
      <c r="F172" s="71">
        <v>737</v>
      </c>
      <c r="G172" s="22">
        <v>8</v>
      </c>
      <c r="H172" s="69"/>
      <c r="I172" s="24">
        <f>C172+E172+G172</f>
        <v>1286.1200000000001</v>
      </c>
      <c r="J172" s="24">
        <f>D172+F172+H172</f>
        <v>1074.0999999999999</v>
      </c>
    </row>
    <row r="173" spans="1:10" s="19" customFormat="1" ht="14.1" customHeight="1" x14ac:dyDescent="0.25">
      <c r="A173" s="15">
        <f t="shared" si="21"/>
        <v>161</v>
      </c>
      <c r="B173" s="32" t="s">
        <v>130</v>
      </c>
      <c r="C173" s="66">
        <v>273.39999999999998</v>
      </c>
      <c r="D173" s="67">
        <v>201.4</v>
      </c>
      <c r="E173" s="68">
        <v>425.31</v>
      </c>
      <c r="F173" s="22">
        <v>409.2</v>
      </c>
      <c r="G173" s="22">
        <v>22.8</v>
      </c>
      <c r="H173" s="69"/>
      <c r="I173" s="24">
        <f t="shared" si="23"/>
        <v>721.51</v>
      </c>
      <c r="J173" s="24">
        <f t="shared" si="23"/>
        <v>610.6</v>
      </c>
    </row>
    <row r="174" spans="1:10" s="19" customFormat="1" ht="14.1" customHeight="1" x14ac:dyDescent="0.25">
      <c r="A174" s="15">
        <f t="shared" si="21"/>
        <v>162</v>
      </c>
      <c r="B174" s="20" t="s">
        <v>131</v>
      </c>
      <c r="C174" s="66">
        <v>395.9</v>
      </c>
      <c r="D174" s="67">
        <v>283.2</v>
      </c>
      <c r="E174" s="68">
        <v>727.52</v>
      </c>
      <c r="F174" s="71">
        <v>661</v>
      </c>
      <c r="G174" s="22">
        <v>20</v>
      </c>
      <c r="H174" s="69"/>
      <c r="I174" s="24">
        <f t="shared" si="23"/>
        <v>1143.42</v>
      </c>
      <c r="J174" s="24">
        <f t="shared" si="23"/>
        <v>944.2</v>
      </c>
    </row>
    <row r="175" spans="1:10" s="19" customFormat="1" ht="14.1" customHeight="1" x14ac:dyDescent="0.25">
      <c r="A175" s="15">
        <f t="shared" si="21"/>
        <v>163</v>
      </c>
      <c r="B175" s="32" t="s">
        <v>132</v>
      </c>
      <c r="C175" s="66">
        <v>392</v>
      </c>
      <c r="D175" s="67">
        <v>286.8</v>
      </c>
      <c r="E175" s="68">
        <v>1773.77</v>
      </c>
      <c r="F175" s="72">
        <v>1687.59</v>
      </c>
      <c r="G175" s="22">
        <v>14.8</v>
      </c>
      <c r="H175" s="69">
        <v>3.2</v>
      </c>
      <c r="I175" s="24">
        <f t="shared" si="23"/>
        <v>2180.5700000000002</v>
      </c>
      <c r="J175" s="24">
        <f t="shared" si="23"/>
        <v>1977.59</v>
      </c>
    </row>
    <row r="176" spans="1:10" s="19" customFormat="1" ht="14.1" customHeight="1" x14ac:dyDescent="0.25">
      <c r="A176" s="15">
        <f t="shared" si="21"/>
        <v>164</v>
      </c>
      <c r="B176" s="20" t="s">
        <v>133</v>
      </c>
      <c r="C176" s="66">
        <v>491</v>
      </c>
      <c r="D176" s="67">
        <v>392</v>
      </c>
      <c r="E176" s="68">
        <v>668.31</v>
      </c>
      <c r="F176" s="22">
        <v>632.59</v>
      </c>
      <c r="G176" s="22">
        <v>13</v>
      </c>
      <c r="H176" s="69"/>
      <c r="I176" s="24">
        <f t="shared" si="23"/>
        <v>1172.31</v>
      </c>
      <c r="J176" s="24">
        <f t="shared" si="23"/>
        <v>1024.5900000000001</v>
      </c>
    </row>
    <row r="177" spans="1:10" s="19" customFormat="1" ht="14.1" customHeight="1" x14ac:dyDescent="0.25">
      <c r="A177" s="15">
        <f t="shared" si="21"/>
        <v>165</v>
      </c>
      <c r="B177" s="32" t="s">
        <v>134</v>
      </c>
      <c r="C177" s="66">
        <v>146</v>
      </c>
      <c r="D177" s="67">
        <v>120.2</v>
      </c>
      <c r="E177" s="68">
        <v>30.22</v>
      </c>
      <c r="F177" s="22">
        <v>29</v>
      </c>
      <c r="G177" s="22">
        <v>2.9000000000000004</v>
      </c>
      <c r="H177" s="69"/>
      <c r="I177" s="24">
        <f t="shared" si="23"/>
        <v>179.12</v>
      </c>
      <c r="J177" s="24">
        <f t="shared" si="23"/>
        <v>149.19999999999999</v>
      </c>
    </row>
    <row r="178" spans="1:10" s="19" customFormat="1" ht="24.75" customHeight="1" x14ac:dyDescent="0.25">
      <c r="A178" s="15">
        <f t="shared" si="21"/>
        <v>166</v>
      </c>
      <c r="B178" s="32" t="s">
        <v>135</v>
      </c>
      <c r="C178" s="66">
        <v>173.3</v>
      </c>
      <c r="D178" s="67">
        <v>118.6</v>
      </c>
      <c r="E178" s="73">
        <v>321.08999999999997</v>
      </c>
      <c r="F178" s="28">
        <v>309.5</v>
      </c>
      <c r="G178" s="28">
        <v>2.7</v>
      </c>
      <c r="H178" s="69"/>
      <c r="I178" s="24">
        <f t="shared" si="23"/>
        <v>497.09</v>
      </c>
      <c r="J178" s="24">
        <f t="shared" si="23"/>
        <v>428.1</v>
      </c>
    </row>
    <row r="179" spans="1:10" s="19" customFormat="1" ht="14.1" customHeight="1" x14ac:dyDescent="0.25">
      <c r="A179" s="15">
        <f t="shared" si="21"/>
        <v>167</v>
      </c>
      <c r="B179" s="30" t="s">
        <v>136</v>
      </c>
      <c r="C179" s="66">
        <v>67.8</v>
      </c>
      <c r="D179" s="67">
        <v>42.4</v>
      </c>
      <c r="E179" s="68">
        <f>'[1]4 priedas'!C37+'[1]8 priedas'!D74</f>
        <v>689.9</v>
      </c>
      <c r="F179" s="68">
        <f>'[1]4 priedas'!D37+'[1]8 priedas'!E74</f>
        <v>651.5</v>
      </c>
      <c r="G179" s="22">
        <v>0.8</v>
      </c>
      <c r="H179" s="69">
        <v>0.47</v>
      </c>
      <c r="I179" s="24">
        <f>C179+E179+G179</f>
        <v>758.49999999999989</v>
      </c>
      <c r="J179" s="24">
        <f t="shared" si="23"/>
        <v>694.37</v>
      </c>
    </row>
    <row r="180" spans="1:10" s="19" customFormat="1" ht="14.1" customHeight="1" x14ac:dyDescent="0.25">
      <c r="A180" s="15">
        <f t="shared" si="21"/>
        <v>168</v>
      </c>
      <c r="B180" s="32" t="s">
        <v>137</v>
      </c>
      <c r="C180" s="66">
        <v>333.7</v>
      </c>
      <c r="D180" s="67">
        <v>283.2</v>
      </c>
      <c r="E180" s="68">
        <v>48.3</v>
      </c>
      <c r="F180" s="22">
        <v>46</v>
      </c>
      <c r="G180" s="22">
        <v>14</v>
      </c>
      <c r="H180" s="69"/>
      <c r="I180" s="24">
        <f t="shared" si="23"/>
        <v>396</v>
      </c>
      <c r="J180" s="24">
        <f t="shared" si="23"/>
        <v>329.2</v>
      </c>
    </row>
    <row r="181" spans="1:10" s="19" customFormat="1" ht="14.1" customHeight="1" x14ac:dyDescent="0.25">
      <c r="A181" s="15">
        <f t="shared" si="21"/>
        <v>169</v>
      </c>
      <c r="B181" s="20" t="s">
        <v>138</v>
      </c>
      <c r="C181" s="66">
        <v>287.10000000000002</v>
      </c>
      <c r="D181" s="67">
        <v>269.5</v>
      </c>
      <c r="E181" s="68">
        <v>21.4</v>
      </c>
      <c r="F181" s="22">
        <v>20.9</v>
      </c>
      <c r="G181" s="22">
        <v>10</v>
      </c>
      <c r="H181" s="69"/>
      <c r="I181" s="24">
        <f t="shared" si="23"/>
        <v>318.5</v>
      </c>
      <c r="J181" s="24">
        <f t="shared" si="23"/>
        <v>290.39999999999998</v>
      </c>
    </row>
    <row r="182" spans="1:10" s="19" customFormat="1" ht="14.1" customHeight="1" x14ac:dyDescent="0.25">
      <c r="A182" s="15">
        <f t="shared" si="21"/>
        <v>170</v>
      </c>
      <c r="B182" s="20" t="s">
        <v>139</v>
      </c>
      <c r="C182" s="70">
        <v>649.20000000000005</v>
      </c>
      <c r="D182" s="67">
        <v>581.1</v>
      </c>
      <c r="E182" s="68">
        <v>58.26</v>
      </c>
      <c r="F182" s="22">
        <v>56.8</v>
      </c>
      <c r="G182" s="22">
        <v>55</v>
      </c>
      <c r="H182" s="69">
        <v>39.200000000000003</v>
      </c>
      <c r="I182" s="24">
        <f t="shared" si="23"/>
        <v>762.46</v>
      </c>
      <c r="J182" s="24">
        <f t="shared" si="23"/>
        <v>677.1</v>
      </c>
    </row>
    <row r="183" spans="1:10" s="19" customFormat="1" ht="24" customHeight="1" x14ac:dyDescent="0.25">
      <c r="A183" s="15">
        <f t="shared" si="21"/>
        <v>171</v>
      </c>
      <c r="B183" s="32" t="s">
        <v>140</v>
      </c>
      <c r="C183" s="66">
        <v>72.7</v>
      </c>
      <c r="D183" s="67">
        <v>52.9</v>
      </c>
      <c r="E183" s="73">
        <v>150.63</v>
      </c>
      <c r="F183" s="28">
        <v>147.6</v>
      </c>
      <c r="G183" s="28">
        <v>5</v>
      </c>
      <c r="H183" s="69">
        <v>2</v>
      </c>
      <c r="I183" s="43">
        <f t="shared" si="23"/>
        <v>228.32999999999998</v>
      </c>
      <c r="J183" s="43">
        <f t="shared" si="23"/>
        <v>202.5</v>
      </c>
    </row>
    <row r="184" spans="1:10" s="19" customFormat="1" ht="14.1" customHeight="1" x14ac:dyDescent="0.25">
      <c r="A184" s="15">
        <f t="shared" si="21"/>
        <v>172</v>
      </c>
      <c r="B184" s="16" t="s">
        <v>16</v>
      </c>
      <c r="C184" s="74">
        <f>C185+C186+C187+C188+C191+C192+C193+C194+C195+C189+C190</f>
        <v>602</v>
      </c>
      <c r="D184" s="74">
        <f t="shared" ref="D184:J184" si="24">D185+D186+D187+D188+D191+D192+D193+D194+D195+D189+D190</f>
        <v>0</v>
      </c>
      <c r="E184" s="68">
        <f>E185+E186+E187+E188+E189+E193+E194</f>
        <v>669.36300000000006</v>
      </c>
      <c r="F184" s="22"/>
      <c r="G184" s="74">
        <f t="shared" si="24"/>
        <v>0</v>
      </c>
      <c r="H184" s="74">
        <f t="shared" si="24"/>
        <v>0</v>
      </c>
      <c r="I184" s="74">
        <f>I185+I186+I187+I188+I191+I192+I193+I194+I195+I189+I190</f>
        <v>1271.3630000000001</v>
      </c>
      <c r="J184" s="74">
        <f t="shared" si="24"/>
        <v>0</v>
      </c>
    </row>
    <row r="185" spans="1:10" s="19" customFormat="1" ht="21" customHeight="1" x14ac:dyDescent="0.25">
      <c r="A185" s="15">
        <f t="shared" si="21"/>
        <v>173</v>
      </c>
      <c r="B185" s="75" t="s">
        <v>141</v>
      </c>
      <c r="C185" s="76"/>
      <c r="D185" s="24"/>
      <c r="E185" s="68">
        <v>154.94</v>
      </c>
      <c r="F185" s="22"/>
      <c r="G185" s="18"/>
      <c r="H185" s="18"/>
      <c r="I185" s="24">
        <f t="shared" ref="I185:J197" si="25">C185+E185+G185</f>
        <v>154.94</v>
      </c>
      <c r="J185" s="24">
        <f t="shared" si="25"/>
        <v>0</v>
      </c>
    </row>
    <row r="186" spans="1:10" s="19" customFormat="1" ht="24.75" customHeight="1" x14ac:dyDescent="0.25">
      <c r="A186" s="15">
        <f t="shared" si="21"/>
        <v>174</v>
      </c>
      <c r="B186" s="32" t="s">
        <v>142</v>
      </c>
      <c r="C186" s="76"/>
      <c r="D186" s="24"/>
      <c r="E186" s="73">
        <v>6.56</v>
      </c>
      <c r="F186" s="22"/>
      <c r="G186" s="18"/>
      <c r="H186" s="18"/>
      <c r="I186" s="24">
        <f t="shared" si="25"/>
        <v>6.56</v>
      </c>
      <c r="J186" s="24">
        <f t="shared" si="25"/>
        <v>0</v>
      </c>
    </row>
    <row r="187" spans="1:10" s="19" customFormat="1" ht="15.75" customHeight="1" x14ac:dyDescent="0.25">
      <c r="A187" s="15">
        <f t="shared" si="21"/>
        <v>175</v>
      </c>
      <c r="B187" s="32" t="s">
        <v>143</v>
      </c>
      <c r="C187" s="18"/>
      <c r="D187" s="18"/>
      <c r="E187" s="68">
        <v>176.23</v>
      </c>
      <c r="F187" s="22"/>
      <c r="G187" s="18"/>
      <c r="H187" s="18"/>
      <c r="I187" s="24">
        <f t="shared" si="25"/>
        <v>176.23</v>
      </c>
      <c r="J187" s="24">
        <f t="shared" si="25"/>
        <v>0</v>
      </c>
    </row>
    <row r="188" spans="1:10" s="19" customFormat="1" ht="36.6" customHeight="1" x14ac:dyDescent="0.25">
      <c r="A188" s="15">
        <f t="shared" si="21"/>
        <v>176</v>
      </c>
      <c r="B188" s="77" t="s">
        <v>144</v>
      </c>
      <c r="C188" s="18"/>
      <c r="D188" s="18"/>
      <c r="E188" s="68">
        <v>9.6630000000000003</v>
      </c>
      <c r="F188" s="22"/>
      <c r="G188" s="18"/>
      <c r="H188" s="18"/>
      <c r="I188" s="24">
        <f t="shared" si="25"/>
        <v>9.6630000000000003</v>
      </c>
      <c r="J188" s="24">
        <f t="shared" si="25"/>
        <v>0</v>
      </c>
    </row>
    <row r="189" spans="1:10" s="19" customFormat="1" ht="48.75" customHeight="1" x14ac:dyDescent="0.3">
      <c r="A189" s="15">
        <f t="shared" si="21"/>
        <v>177</v>
      </c>
      <c r="B189" s="77" t="s">
        <v>145</v>
      </c>
      <c r="C189" s="18"/>
      <c r="D189" s="18"/>
      <c r="E189" s="60">
        <v>146</v>
      </c>
      <c r="F189" s="24"/>
      <c r="G189" s="18"/>
      <c r="H189" s="18"/>
      <c r="I189" s="24">
        <f t="shared" si="25"/>
        <v>146</v>
      </c>
      <c r="J189" s="24">
        <f t="shared" si="25"/>
        <v>0</v>
      </c>
    </row>
    <row r="190" spans="1:10" s="19" customFormat="1" ht="23.4" customHeight="1" x14ac:dyDescent="0.25">
      <c r="A190" s="15">
        <f t="shared" si="21"/>
        <v>178</v>
      </c>
      <c r="B190" s="78" t="s">
        <v>146</v>
      </c>
      <c r="C190" s="43">
        <v>300</v>
      </c>
      <c r="D190" s="18"/>
      <c r="E190" s="60"/>
      <c r="F190" s="24"/>
      <c r="G190" s="18"/>
      <c r="H190" s="18"/>
      <c r="I190" s="24">
        <f t="shared" si="25"/>
        <v>300</v>
      </c>
      <c r="J190" s="24">
        <f>D190+F190+H190</f>
        <v>0</v>
      </c>
    </row>
    <row r="191" spans="1:10" s="19" customFormat="1" ht="36" customHeight="1" x14ac:dyDescent="0.3">
      <c r="A191" s="15">
        <f t="shared" si="21"/>
        <v>179</v>
      </c>
      <c r="B191" s="32" t="s">
        <v>147</v>
      </c>
      <c r="C191" s="24">
        <v>60</v>
      </c>
      <c r="D191" s="24"/>
      <c r="E191" s="60"/>
      <c r="F191" s="24"/>
      <c r="G191" s="24"/>
      <c r="H191" s="24"/>
      <c r="I191" s="24">
        <f t="shared" si="25"/>
        <v>60</v>
      </c>
      <c r="J191" s="24">
        <f>D191+F191+H191</f>
        <v>0</v>
      </c>
    </row>
    <row r="192" spans="1:10" s="19" customFormat="1" ht="15.75" customHeight="1" x14ac:dyDescent="0.3">
      <c r="A192" s="15">
        <f t="shared" si="21"/>
        <v>180</v>
      </c>
      <c r="B192" s="32" t="s">
        <v>148</v>
      </c>
      <c r="C192" s="24">
        <v>200</v>
      </c>
      <c r="D192" s="24"/>
      <c r="E192" s="60"/>
      <c r="F192" s="24"/>
      <c r="G192" s="24"/>
      <c r="H192" s="24"/>
      <c r="I192" s="24">
        <f t="shared" si="25"/>
        <v>200</v>
      </c>
      <c r="J192" s="24">
        <f>D192+F192+H192</f>
        <v>0</v>
      </c>
    </row>
    <row r="193" spans="1:10" s="19" customFormat="1" ht="16.5" customHeight="1" x14ac:dyDescent="0.25">
      <c r="A193" s="15">
        <f t="shared" si="21"/>
        <v>181</v>
      </c>
      <c r="B193" s="30" t="s">
        <v>149</v>
      </c>
      <c r="C193" s="24"/>
      <c r="D193" s="24"/>
      <c r="E193" s="71">
        <v>167.75</v>
      </c>
      <c r="F193" s="24"/>
      <c r="G193" s="24"/>
      <c r="H193" s="24"/>
      <c r="I193" s="24">
        <f t="shared" si="25"/>
        <v>167.75</v>
      </c>
      <c r="J193" s="24"/>
    </row>
    <row r="194" spans="1:10" s="19" customFormat="1" ht="16.5" customHeight="1" x14ac:dyDescent="0.25">
      <c r="A194" s="15">
        <f t="shared" si="21"/>
        <v>182</v>
      </c>
      <c r="B194" s="79" t="s">
        <v>150</v>
      </c>
      <c r="C194" s="24"/>
      <c r="D194" s="24"/>
      <c r="E194" s="71">
        <v>8.2200000000000006</v>
      </c>
      <c r="F194" s="24"/>
      <c r="G194" s="24"/>
      <c r="H194" s="24"/>
      <c r="I194" s="24">
        <f t="shared" si="25"/>
        <v>8.2200000000000006</v>
      </c>
      <c r="J194" s="24"/>
    </row>
    <row r="195" spans="1:10" s="19" customFormat="1" ht="18" customHeight="1" x14ac:dyDescent="0.3">
      <c r="A195" s="15">
        <f t="shared" si="21"/>
        <v>183</v>
      </c>
      <c r="B195" s="32" t="s">
        <v>151</v>
      </c>
      <c r="C195" s="24">
        <v>42</v>
      </c>
      <c r="D195" s="47"/>
      <c r="E195" s="26"/>
      <c r="F195" s="24"/>
      <c r="G195" s="24"/>
      <c r="H195" s="24"/>
      <c r="I195" s="24">
        <f t="shared" si="25"/>
        <v>42</v>
      </c>
      <c r="J195" s="24"/>
    </row>
    <row r="196" spans="1:10" s="19" customFormat="1" ht="14.1" customHeight="1" x14ac:dyDescent="0.3">
      <c r="A196" s="15">
        <f t="shared" si="21"/>
        <v>184</v>
      </c>
      <c r="B196" s="46" t="s">
        <v>49</v>
      </c>
      <c r="C196" s="18">
        <f t="shared" ref="C196:H196" si="26">C154+C155+C156+C157+C158+C159+C160+C161+C162+C163+C164+C165+C166+C167+C168+C169+C170+C171+C172+C173+C174+C175+C176+C177+C178+C179+C180+C181+C182+C183+C184</f>
        <v>10306.699999999999</v>
      </c>
      <c r="D196" s="18">
        <f t="shared" si="26"/>
        <v>7441.5000000000009</v>
      </c>
      <c r="E196" s="18">
        <f t="shared" si="26"/>
        <v>14343.952999999996</v>
      </c>
      <c r="F196" s="18">
        <f t="shared" si="26"/>
        <v>12844.535</v>
      </c>
      <c r="G196" s="18">
        <f t="shared" si="26"/>
        <v>677.59999999999991</v>
      </c>
      <c r="H196" s="18">
        <f t="shared" si="26"/>
        <v>65.27</v>
      </c>
      <c r="I196" s="26">
        <f t="shared" si="25"/>
        <v>25328.252999999993</v>
      </c>
      <c r="J196" s="26">
        <f>D196+F196+H196</f>
        <v>20351.305</v>
      </c>
    </row>
    <row r="197" spans="1:10" s="19" customFormat="1" ht="14.1" customHeight="1" x14ac:dyDescent="0.3">
      <c r="A197" s="15">
        <f t="shared" si="21"/>
        <v>185</v>
      </c>
      <c r="B197" s="46" t="s">
        <v>152</v>
      </c>
      <c r="C197" s="18">
        <f>C55+C74+C93+C126+C135+C152+C196</f>
        <v>33885.222000000002</v>
      </c>
      <c r="D197" s="18">
        <f t="shared" ref="D197:H197" si="27">D55+D74+D93+D126+D135+D152+D196</f>
        <v>14185.7</v>
      </c>
      <c r="E197" s="18">
        <f t="shared" si="27"/>
        <v>23655.332999999999</v>
      </c>
      <c r="F197" s="18">
        <f t="shared" si="27"/>
        <v>14654.225</v>
      </c>
      <c r="G197" s="18">
        <f t="shared" si="27"/>
        <v>1319.0419999999999</v>
      </c>
      <c r="H197" s="18">
        <f t="shared" si="27"/>
        <v>122.27</v>
      </c>
      <c r="I197" s="26">
        <f t="shared" si="25"/>
        <v>58859.597000000002</v>
      </c>
      <c r="J197" s="26">
        <f>D197+F197+H197</f>
        <v>28962.195000000003</v>
      </c>
    </row>
    <row r="198" spans="1:10" s="19" customFormat="1" x14ac:dyDescent="0.3">
      <c r="B198" s="80"/>
      <c r="C198" s="81"/>
      <c r="D198" s="82"/>
      <c r="E198" s="82"/>
      <c r="F198" s="82"/>
      <c r="G198" s="82"/>
      <c r="H198" s="82"/>
      <c r="I198" s="82"/>
      <c r="J198" s="82"/>
    </row>
    <row r="199" spans="1:10" s="19" customFormat="1" x14ac:dyDescent="0.3">
      <c r="C199" s="83"/>
      <c r="E199" s="84"/>
      <c r="G199" s="83"/>
      <c r="I199" s="83"/>
      <c r="J199" s="85"/>
    </row>
    <row r="200" spans="1:10" x14ac:dyDescent="0.3">
      <c r="B200" s="86"/>
      <c r="C200" s="87"/>
    </row>
    <row r="201" spans="1:10" x14ac:dyDescent="0.3">
      <c r="B201" s="88"/>
      <c r="C201" s="88"/>
    </row>
  </sheetData>
  <mergeCells count="22">
    <mergeCell ref="B56:J56"/>
    <mergeCell ref="B75:J75"/>
    <mergeCell ref="B94:J94"/>
    <mergeCell ref="B127:J127"/>
    <mergeCell ref="B136:J136"/>
    <mergeCell ref="B153:J153"/>
    <mergeCell ref="D10:D12"/>
    <mergeCell ref="E10:E12"/>
    <mergeCell ref="F10:F12"/>
    <mergeCell ref="G10:G12"/>
    <mergeCell ref="H10:H12"/>
    <mergeCell ref="B13:J13"/>
    <mergeCell ref="A6:J6"/>
    <mergeCell ref="A7:D7"/>
    <mergeCell ref="A9:A12"/>
    <mergeCell ref="B9:B12"/>
    <mergeCell ref="C9:D9"/>
    <mergeCell ref="E9:F9"/>
    <mergeCell ref="G9:H9"/>
    <mergeCell ref="I9:I12"/>
    <mergeCell ref="J9:J12"/>
    <mergeCell ref="C10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Asignavimai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Aurylienė</dc:creator>
  <cp:lastModifiedBy>Sigita Aurylienė</cp:lastModifiedBy>
  <dcterms:created xsi:type="dcterms:W3CDTF">2022-04-12T13:25:46Z</dcterms:created>
  <dcterms:modified xsi:type="dcterms:W3CDTF">2022-04-12T13:26:25Z</dcterms:modified>
</cp:coreProperties>
</file>